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0" yWindow="0" windowWidth="38400" windowHeight="21600" tabRatio="500"/>
  </bookViews>
  <sheets>
    <sheet name="Cuadro 1" sheetId="3" r:id="rId1"/>
    <sheet name="Cuadro 2" sheetId="2" r:id="rId2"/>
    <sheet name="Cuadro 3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3" l="1"/>
  <c r="R37" i="3"/>
  <c r="S37" i="3"/>
  <c r="Q36" i="3"/>
  <c r="P36" i="3"/>
  <c r="O36" i="3"/>
  <c r="N36" i="3"/>
  <c r="M36" i="3"/>
  <c r="L36" i="3"/>
  <c r="K36" i="3"/>
  <c r="J36" i="3"/>
  <c r="I36" i="3"/>
  <c r="H36" i="3"/>
  <c r="F36" i="3"/>
  <c r="I35" i="3"/>
  <c r="H35" i="3"/>
  <c r="G35" i="3"/>
  <c r="F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F2" i="2"/>
  <c r="H2" i="2"/>
  <c r="J2" i="2"/>
  <c r="L2" i="2"/>
  <c r="N2" i="2"/>
  <c r="P2" i="2"/>
  <c r="R2" i="2"/>
  <c r="T2" i="2"/>
  <c r="V2" i="2"/>
</calcChain>
</file>

<file path=xl/sharedStrings.xml><?xml version="1.0" encoding="utf-8"?>
<sst xmlns="http://schemas.openxmlformats.org/spreadsheetml/2006/main" count="281" uniqueCount="79">
  <si>
    <t>Variable</t>
  </si>
  <si>
    <t>(Intercept)</t>
  </si>
  <si>
    <t>****</t>
  </si>
  <si>
    <t>**</t>
  </si>
  <si>
    <t>-</t>
  </si>
  <si>
    <t>DENPOB</t>
  </si>
  <si>
    <t>GRAPROES</t>
  </si>
  <si>
    <t>PEA</t>
  </si>
  <si>
    <t>MO_PT</t>
  </si>
  <si>
    <t>MO_PA</t>
  </si>
  <si>
    <t>SUB_INDEX</t>
  </si>
  <si>
    <t>A_INDEX</t>
  </si>
  <si>
    <t>ACCH_INTER_A</t>
  </si>
  <si>
    <t>RCF_0_5</t>
  </si>
  <si>
    <t>***</t>
  </si>
  <si>
    <t>IPM</t>
  </si>
  <si>
    <t>ACCH_MA</t>
  </si>
  <si>
    <t>ACCH_PA</t>
  </si>
  <si>
    <t>ACCH_PFA</t>
  </si>
  <si>
    <t>*</t>
  </si>
  <si>
    <t>Entidad Federativa</t>
  </si>
  <si>
    <t>UE</t>
  </si>
  <si>
    <t>POBTOT</t>
  </si>
  <si>
    <t>PO</t>
  </si>
  <si>
    <t>ACC     INTER</t>
  </si>
  <si>
    <t>ACCH     MA</t>
  </si>
  <si>
    <t>ACCH     PMA</t>
  </si>
  <si>
    <t>ACCH     PFA</t>
  </si>
  <si>
    <t>ACC RCF     ≤5 kms</t>
  </si>
  <si>
    <t>ACC RCF    &gt;5 kms</t>
  </si>
  <si>
    <t>Aguascalientes</t>
  </si>
  <si>
    <t>Guanajuato</t>
  </si>
  <si>
    <t>Jalisco</t>
  </si>
  <si>
    <t>Querétaro</t>
  </si>
  <si>
    <t>Resumen Estadístico</t>
  </si>
  <si>
    <t>Media</t>
  </si>
  <si>
    <t>Desviación Estándar</t>
  </si>
  <si>
    <t>Mínimo</t>
  </si>
  <si>
    <t>Máximo</t>
  </si>
  <si>
    <t>Total</t>
  </si>
  <si>
    <t>% de UE localizadas por encima de la media</t>
  </si>
  <si>
    <t>% de UE localizadas en función de la distancia</t>
  </si>
  <si>
    <t>Signo esperado</t>
  </si>
  <si>
    <t>( - )</t>
  </si>
  <si>
    <t>( + )</t>
  </si>
  <si>
    <t>Fuente de Información</t>
  </si>
  <si>
    <t>a</t>
  </si>
  <si>
    <t>b</t>
  </si>
  <si>
    <t>a/c</t>
  </si>
  <si>
    <t>c</t>
  </si>
  <si>
    <t>Aguascalientes (01001)</t>
  </si>
  <si>
    <t>Municipio (clave)</t>
  </si>
  <si>
    <t>Jesús María (01005)</t>
  </si>
  <si>
    <t>San Francisco de los Romo (01011)</t>
  </si>
  <si>
    <t>Apaseo el Alto (11004)</t>
  </si>
  <si>
    <t>Apaseo el Grande (11005)</t>
  </si>
  <si>
    <t>Celaya (11007)</t>
  </si>
  <si>
    <t>Comonfort (11009)</t>
  </si>
  <si>
    <t>Cortazar (11011)</t>
  </si>
  <si>
    <t>Guanajuato (11015)</t>
  </si>
  <si>
    <t>Irapuato (11017)</t>
  </si>
  <si>
    <t>León (11020)</t>
  </si>
  <si>
    <t>Purísima del Rincón (11025)</t>
  </si>
  <si>
    <t>Romita (11026)</t>
  </si>
  <si>
    <t>Salamanca (11027)</t>
  </si>
  <si>
    <t>San Francisco del Rincón (11031)</t>
  </si>
  <si>
    <t>Santa Cruz de Juventino Rosas (11035)</t>
  </si>
  <si>
    <t>Silao (11037)</t>
  </si>
  <si>
    <t>Villagrán (11044)</t>
  </si>
  <si>
    <t>Encarnación de Díaz (14035)</t>
  </si>
  <si>
    <t>Lagos de Moreno (14053)</t>
  </si>
  <si>
    <t>San Juan de los Lagos (14073)</t>
  </si>
  <si>
    <t>Colón (22005)</t>
  </si>
  <si>
    <t>Corregidora (22006)</t>
  </si>
  <si>
    <t>El Marqués (22011)</t>
  </si>
  <si>
    <t>Pedro Escobedo (22012)</t>
  </si>
  <si>
    <t>Querétaro (22014)</t>
  </si>
  <si>
    <t>San Juan del Río (22016)</t>
  </si>
  <si>
    <t>Tequisquiapan (22017)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</si>
</sst>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Modelo&quot;\ #\ "/>
    <numFmt numFmtId="165" formatCode="\(0.00E+00\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5"/>
      <color theme="1"/>
      <name val="Arial"/>
      <family val="2"/>
    </font>
    <font>
      <b/>
      <sz val="5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4"/>
      <name val="Arial"/>
      <family val="2"/>
    </font>
    <font>
      <sz val="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7" fillId="0" borderId="0" xfId="1" applyFont="1" applyAlignment="1">
      <alignment vertical="center"/>
    </xf>
    <xf numFmtId="11" fontId="9" fillId="2" borderId="0" xfId="1" applyNumberFormat="1" applyFont="1" applyFill="1" applyBorder="1" applyAlignment="1">
      <alignment horizontal="center" vertical="center" wrapText="1"/>
    </xf>
    <xf numFmtId="11" fontId="10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/>
    </xf>
    <xf numFmtId="0" fontId="4" fillId="2" borderId="0" xfId="1" applyFont="1" applyFill="1" applyBorder="1" applyAlignment="1"/>
    <xf numFmtId="0" fontId="4" fillId="2" borderId="0" xfId="1" applyFont="1" applyFill="1" applyBorder="1"/>
    <xf numFmtId="0" fontId="3" fillId="2" borderId="0" xfId="1" applyFont="1" applyFill="1" applyBorder="1" applyAlignment="1"/>
    <xf numFmtId="0" fontId="3" fillId="2" borderId="0" xfId="1" applyFont="1" applyFill="1" applyBorder="1"/>
    <xf numFmtId="0" fontId="2" fillId="2" borderId="0" xfId="1" applyFont="1" applyFill="1" applyBorder="1"/>
    <xf numFmtId="0" fontId="2" fillId="0" borderId="0" xfId="1" applyFont="1" applyBorder="1"/>
    <xf numFmtId="0" fontId="4" fillId="2" borderId="0" xfId="2" applyFill="1"/>
    <xf numFmtId="0" fontId="6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left"/>
    </xf>
    <xf numFmtId="3" fontId="8" fillId="2" borderId="5" xfId="2" applyNumberFormat="1" applyFont="1" applyFill="1" applyBorder="1" applyAlignment="1">
      <alignment horizontal="right"/>
    </xf>
    <xf numFmtId="4" fontId="8" fillId="2" borderId="5" xfId="2" applyNumberFormat="1" applyFont="1" applyFill="1" applyBorder="1" applyAlignment="1">
      <alignment horizontal="right"/>
    </xf>
    <xf numFmtId="0" fontId="8" fillId="2" borderId="0" xfId="2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right" vertical="center"/>
    </xf>
    <xf numFmtId="4" fontId="8" fillId="2" borderId="0" xfId="2" applyNumberFormat="1" applyFont="1" applyFill="1" applyBorder="1" applyAlignment="1">
      <alignment horizontal="right" vertical="center"/>
    </xf>
    <xf numFmtId="0" fontId="8" fillId="2" borderId="6" xfId="2" applyFont="1" applyFill="1" applyBorder="1" applyAlignment="1">
      <alignment horizontal="left" vertical="center"/>
    </xf>
    <xf numFmtId="3" fontId="8" fillId="2" borderId="6" xfId="2" applyNumberFormat="1" applyFont="1" applyFill="1" applyBorder="1" applyAlignment="1">
      <alignment horizontal="right" vertical="center"/>
    </xf>
    <xf numFmtId="4" fontId="8" fillId="2" borderId="6" xfId="2" applyNumberFormat="1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left" vertical="center"/>
    </xf>
    <xf numFmtId="3" fontId="8" fillId="2" borderId="7" xfId="2" applyNumberFormat="1" applyFont="1" applyFill="1" applyBorder="1" applyAlignment="1">
      <alignment horizontal="right" vertical="center"/>
    </xf>
    <xf numFmtId="4" fontId="8" fillId="2" borderId="7" xfId="2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left" vertical="top"/>
    </xf>
    <xf numFmtId="3" fontId="8" fillId="2" borderId="2" xfId="2" applyNumberFormat="1" applyFont="1" applyFill="1" applyBorder="1" applyAlignment="1">
      <alignment horizontal="right" vertical="top"/>
    </xf>
    <xf numFmtId="4" fontId="8" fillId="2" borderId="2" xfId="2" applyNumberFormat="1" applyFont="1" applyFill="1" applyBorder="1" applyAlignment="1">
      <alignment horizontal="right" vertical="top"/>
    </xf>
    <xf numFmtId="0" fontId="8" fillId="2" borderId="1" xfId="2" applyFont="1" applyFill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right" vertical="center"/>
    </xf>
    <xf numFmtId="4" fontId="8" fillId="2" borderId="1" xfId="2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3" fontId="8" fillId="2" borderId="2" xfId="2" applyNumberFormat="1" applyFont="1" applyFill="1" applyBorder="1" applyAlignment="1">
      <alignment horizontal="right" vertical="center"/>
    </xf>
    <xf numFmtId="10" fontId="8" fillId="3" borderId="2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/>
    <xf numFmtId="10" fontId="8" fillId="2" borderId="0" xfId="3" applyNumberFormat="1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horizontal="center" vertical="center"/>
    </xf>
    <xf numFmtId="10" fontId="8" fillId="3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Border="1" applyAlignment="1">
      <alignment horizontal="center" vertical="center"/>
    </xf>
    <xf numFmtId="10" fontId="8" fillId="3" borderId="0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vertical="center"/>
    </xf>
    <xf numFmtId="0" fontId="8" fillId="2" borderId="3" xfId="2" applyFont="1" applyFill="1" applyBorder="1" applyAlignment="1">
      <alignment horizontal="right" vertical="center"/>
    </xf>
    <xf numFmtId="49" fontId="8" fillId="2" borderId="3" xfId="3" applyNumberFormat="1" applyFont="1" applyFill="1" applyBorder="1" applyAlignment="1">
      <alignment horizontal="center" vertical="center"/>
    </xf>
    <xf numFmtId="0" fontId="4" fillId="2" borderId="0" xfId="2" applyFont="1" applyFill="1"/>
    <xf numFmtId="0" fontId="7" fillId="2" borderId="0" xfId="1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11" fontId="9" fillId="2" borderId="2" xfId="1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11" fontId="10" fillId="2" borderId="2" xfId="1" applyNumberFormat="1" applyFont="1" applyFill="1" applyBorder="1" applyAlignment="1">
      <alignment horizontal="center" vertical="center" wrapText="1"/>
    </xf>
    <xf numFmtId="49" fontId="4" fillId="2" borderId="0" xfId="2" applyNumberFormat="1" applyFill="1"/>
    <xf numFmtId="0" fontId="8" fillId="2" borderId="5" xfId="2" applyFont="1" applyFill="1" applyBorder="1" applyAlignment="1">
      <alignment horizontal="left" vertical="center" textRotation="90"/>
    </xf>
    <xf numFmtId="0" fontId="8" fillId="2" borderId="0" xfId="2" applyFont="1" applyFill="1" applyBorder="1" applyAlignment="1">
      <alignment horizontal="left" vertical="center" textRotation="90"/>
    </xf>
    <xf numFmtId="0" fontId="8" fillId="2" borderId="6" xfId="2" applyFont="1" applyFill="1" applyBorder="1" applyAlignment="1">
      <alignment horizontal="left" vertical="center" textRotation="90"/>
    </xf>
    <xf numFmtId="0" fontId="8" fillId="2" borderId="7" xfId="2" applyFont="1" applyFill="1" applyBorder="1" applyAlignment="1">
      <alignment horizontal="left" vertical="center" textRotation="90"/>
    </xf>
    <xf numFmtId="0" fontId="8" fillId="2" borderId="2" xfId="2" applyFont="1" applyFill="1" applyBorder="1" applyAlignment="1">
      <alignment horizontal="left" vertical="center" textRotation="90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2" borderId="0" xfId="2" applyFont="1" applyFill="1" applyBorder="1" applyAlignment="1">
      <alignment horizontal="center" vertical="center" textRotation="90" wrapText="1"/>
    </xf>
    <xf numFmtId="0" fontId="8" fillId="2" borderId="2" xfId="2" applyFont="1" applyFill="1" applyBorder="1" applyAlignment="1">
      <alignment horizontal="center" vertical="center" textRotation="90" wrapText="1"/>
    </xf>
    <xf numFmtId="0" fontId="9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</cellXfs>
  <cellStyles count="14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Normal 2" xfId="2"/>
    <cellStyle name="Normal 3" xfId="1"/>
    <cellStyle name="Porcentaje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46"/>
  <sheetViews>
    <sheetView tabSelected="1" zoomScale="150" zoomScaleNormal="150" zoomScalePageLayoutView="150" workbookViewId="0">
      <selection activeCell="C2" sqref="C2:S39"/>
    </sheetView>
  </sheetViews>
  <sheetFormatPr baseColWidth="10" defaultColWidth="10.83203125" defaultRowHeight="12" x14ac:dyDescent="0"/>
  <cols>
    <col min="1" max="1" width="4.6640625" style="12" customWidth="1"/>
    <col min="2" max="2" width="6.5" style="12" customWidth="1"/>
    <col min="3" max="3" width="3.33203125" style="12" customWidth="1"/>
    <col min="4" max="4" width="15.5" style="12" customWidth="1"/>
    <col min="5" max="19" width="4.83203125" style="12" customWidth="1"/>
    <col min="20" max="16384" width="10.83203125" style="12"/>
  </cols>
  <sheetData>
    <row r="1" spans="3:20" ht="18" customHeight="1" thickBot="1"/>
    <row r="2" spans="3:20" ht="27" customHeight="1" thickBot="1">
      <c r="C2" s="13" t="s">
        <v>20</v>
      </c>
      <c r="D2" s="14" t="s">
        <v>51</v>
      </c>
      <c r="E2" s="14" t="s">
        <v>21</v>
      </c>
      <c r="F2" s="14" t="s">
        <v>5</v>
      </c>
      <c r="G2" s="14" t="s">
        <v>22</v>
      </c>
      <c r="H2" s="14" t="s">
        <v>7</v>
      </c>
      <c r="I2" s="14" t="s">
        <v>23</v>
      </c>
      <c r="J2" s="14" t="s">
        <v>6</v>
      </c>
      <c r="K2" s="14" t="s">
        <v>8</v>
      </c>
      <c r="L2" s="14" t="s">
        <v>9</v>
      </c>
      <c r="M2" s="14" t="s">
        <v>15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</row>
    <row r="3" spans="3:20" ht="17" customHeight="1">
      <c r="C3" s="57" t="s">
        <v>30</v>
      </c>
      <c r="D3" s="15" t="s">
        <v>50</v>
      </c>
      <c r="E3" s="16">
        <v>2956</v>
      </c>
      <c r="F3" s="16">
        <v>7111.5319994513375</v>
      </c>
      <c r="G3" s="16">
        <v>797010</v>
      </c>
      <c r="H3" s="16">
        <v>336974</v>
      </c>
      <c r="I3" s="16">
        <v>47174</v>
      </c>
      <c r="J3" s="17">
        <v>9.81</v>
      </c>
      <c r="K3" s="17">
        <v>169.06153107999998</v>
      </c>
      <c r="L3" s="17">
        <v>322.247693465</v>
      </c>
      <c r="M3" s="17">
        <v>937.91106259645426</v>
      </c>
      <c r="N3" s="17">
        <v>15.109</v>
      </c>
      <c r="O3" s="17">
        <v>12.402639000000001</v>
      </c>
      <c r="P3" s="17">
        <v>190.74504999999999</v>
      </c>
      <c r="Q3" s="17">
        <v>455.60162199999996</v>
      </c>
      <c r="R3" s="17"/>
      <c r="S3" s="17">
        <v>9.5274999999999999</v>
      </c>
      <c r="T3" s="56"/>
    </row>
    <row r="4" spans="3:20">
      <c r="C4" s="58"/>
      <c r="D4" s="18" t="s">
        <v>52</v>
      </c>
      <c r="E4" s="19">
        <v>360</v>
      </c>
      <c r="F4" s="19">
        <v>7313.8216651384646</v>
      </c>
      <c r="G4" s="19">
        <v>99590</v>
      </c>
      <c r="H4" s="19">
        <v>39315</v>
      </c>
      <c r="I4" s="19">
        <v>14085</v>
      </c>
      <c r="J4" s="20">
        <v>8.6</v>
      </c>
      <c r="K4" s="20">
        <v>144.09005271316187</v>
      </c>
      <c r="L4" s="20">
        <v>336.80651544871807</v>
      </c>
      <c r="M4" s="20">
        <v>325.73949191685909</v>
      </c>
      <c r="N4" s="20">
        <v>33.750999999999998</v>
      </c>
      <c r="O4" s="20">
        <v>12.732204000000001</v>
      </c>
      <c r="P4" s="20">
        <v>194.90897800000002</v>
      </c>
      <c r="Q4" s="20">
        <v>453.59702400000003</v>
      </c>
      <c r="R4" s="20"/>
      <c r="S4" s="20">
        <v>5.0625</v>
      </c>
      <c r="T4" s="56"/>
    </row>
    <row r="5" spans="3:20">
      <c r="C5" s="59"/>
      <c r="D5" s="21" t="s">
        <v>53</v>
      </c>
      <c r="E5" s="22">
        <v>83</v>
      </c>
      <c r="F5" s="22">
        <v>10127.68650277997</v>
      </c>
      <c r="G5" s="22">
        <v>35769</v>
      </c>
      <c r="H5" s="22">
        <v>13204</v>
      </c>
      <c r="I5" s="22">
        <v>5901</v>
      </c>
      <c r="J5" s="23">
        <v>7.86</v>
      </c>
      <c r="K5" s="23">
        <v>158.95195985813601</v>
      </c>
      <c r="L5" s="23">
        <v>300.87720981204586</v>
      </c>
      <c r="M5" s="23">
        <v>352.14766976991251</v>
      </c>
      <c r="N5" s="23">
        <v>25.527999999999999</v>
      </c>
      <c r="O5" s="23">
        <v>12.920396999999999</v>
      </c>
      <c r="P5" s="23">
        <v>197.91398700000002</v>
      </c>
      <c r="Q5" s="23">
        <v>444.48395400000004</v>
      </c>
      <c r="R5" s="23">
        <v>0.93030000000000002</v>
      </c>
      <c r="S5" s="23"/>
      <c r="T5" s="56"/>
    </row>
    <row r="6" spans="3:20">
      <c r="C6" s="60" t="s">
        <v>31</v>
      </c>
      <c r="D6" s="24" t="s">
        <v>54</v>
      </c>
      <c r="E6" s="25">
        <v>239</v>
      </c>
      <c r="F6" s="25">
        <v>6328.2794723267998</v>
      </c>
      <c r="G6" s="25">
        <v>64433</v>
      </c>
      <c r="H6" s="25">
        <v>23355</v>
      </c>
      <c r="I6" s="25">
        <v>872</v>
      </c>
      <c r="J6" s="26">
        <v>6.58</v>
      </c>
      <c r="K6" s="26">
        <v>80.125896211714107</v>
      </c>
      <c r="L6" s="26">
        <v>77.077625570776263</v>
      </c>
      <c r="M6" s="26">
        <v>4.4211040926233451</v>
      </c>
      <c r="N6" s="26">
        <v>33.659999999999997</v>
      </c>
      <c r="O6" s="26">
        <v>9.4927099999999989</v>
      </c>
      <c r="P6" s="26">
        <v>168.61416000000003</v>
      </c>
      <c r="Q6" s="26">
        <v>531.32139599999994</v>
      </c>
      <c r="R6" s="26">
        <v>0.82250000000000001</v>
      </c>
      <c r="S6" s="26"/>
      <c r="T6" s="56"/>
    </row>
    <row r="7" spans="3:20">
      <c r="C7" s="58"/>
      <c r="D7" s="18" t="s">
        <v>55</v>
      </c>
      <c r="E7" s="19">
        <v>140</v>
      </c>
      <c r="F7" s="19">
        <v>5894.9876089181416</v>
      </c>
      <c r="G7" s="19">
        <v>85319</v>
      </c>
      <c r="H7" s="19">
        <v>31625</v>
      </c>
      <c r="I7" s="19">
        <v>5219</v>
      </c>
      <c r="J7" s="20">
        <v>7.09</v>
      </c>
      <c r="K7" s="20">
        <v>137.53791020621657</v>
      </c>
      <c r="L7" s="20">
        <v>325.39068483209269</v>
      </c>
      <c r="M7" s="20">
        <v>803.32815668256774</v>
      </c>
      <c r="N7" s="20">
        <v>35.78</v>
      </c>
      <c r="O7" s="20">
        <v>9.4174370000000014</v>
      </c>
      <c r="P7" s="20">
        <v>167.053674</v>
      </c>
      <c r="Q7" s="20">
        <v>529.91362400000003</v>
      </c>
      <c r="R7" s="20">
        <v>1.0579000000000001</v>
      </c>
      <c r="S7" s="20"/>
      <c r="T7" s="56"/>
    </row>
    <row r="8" spans="3:20">
      <c r="C8" s="58"/>
      <c r="D8" s="18" t="s">
        <v>56</v>
      </c>
      <c r="E8" s="19">
        <v>1631</v>
      </c>
      <c r="F8" s="19">
        <v>6356.5890997120932</v>
      </c>
      <c r="G8" s="19">
        <v>468469</v>
      </c>
      <c r="H8" s="19">
        <v>193298</v>
      </c>
      <c r="I8" s="19">
        <v>30060</v>
      </c>
      <c r="J8" s="20">
        <v>9.01</v>
      </c>
      <c r="K8" s="20">
        <v>140.9591134392434</v>
      </c>
      <c r="L8" s="20">
        <v>360.33304296604217</v>
      </c>
      <c r="M8" s="20">
        <v>910.88910258736439</v>
      </c>
      <c r="N8" s="20">
        <v>28.265999999999998</v>
      </c>
      <c r="O8" s="20">
        <v>9.8326479999999989</v>
      </c>
      <c r="P8" s="20">
        <v>164.755503</v>
      </c>
      <c r="Q8" s="20">
        <v>532.22630299999992</v>
      </c>
      <c r="R8" s="20">
        <v>3.65605</v>
      </c>
      <c r="S8" s="20"/>
      <c r="T8" s="56"/>
    </row>
    <row r="9" spans="3:20">
      <c r="C9" s="58"/>
      <c r="D9" s="18" t="s">
        <v>57</v>
      </c>
      <c r="E9" s="19">
        <v>128</v>
      </c>
      <c r="F9" s="19">
        <v>6614.4480391663465</v>
      </c>
      <c r="G9" s="19">
        <v>77794</v>
      </c>
      <c r="H9" s="19">
        <v>26021</v>
      </c>
      <c r="I9" s="19">
        <v>594</v>
      </c>
      <c r="J9" s="20">
        <v>6.83</v>
      </c>
      <c r="K9" s="20">
        <v>117.47802662414533</v>
      </c>
      <c r="L9" s="20">
        <v>121.47260273972601</v>
      </c>
      <c r="M9" s="20">
        <v>1108.57285908939</v>
      </c>
      <c r="N9" s="20">
        <v>28.997</v>
      </c>
      <c r="O9" s="20">
        <v>10.287008</v>
      </c>
      <c r="P9" s="20">
        <v>170.25913400000002</v>
      </c>
      <c r="Q9" s="20">
        <v>523.28623799999991</v>
      </c>
      <c r="R9" s="20"/>
      <c r="S9" s="20">
        <v>19.511600000000001</v>
      </c>
      <c r="T9" s="56"/>
    </row>
    <row r="10" spans="3:20">
      <c r="C10" s="58"/>
      <c r="D10" s="18" t="s">
        <v>58</v>
      </c>
      <c r="E10" s="19">
        <v>279</v>
      </c>
      <c r="F10" s="19">
        <v>6958.1996559553309</v>
      </c>
      <c r="G10" s="19">
        <v>88397</v>
      </c>
      <c r="H10" s="19">
        <v>33657</v>
      </c>
      <c r="I10" s="19">
        <v>2961</v>
      </c>
      <c r="J10" s="20">
        <v>7.56</v>
      </c>
      <c r="K10" s="20">
        <v>136.70367888728387</v>
      </c>
      <c r="L10" s="20">
        <v>260.6670505041937</v>
      </c>
      <c r="M10" s="20">
        <v>337.33091620756363</v>
      </c>
      <c r="N10" s="20">
        <v>33.341999999999999</v>
      </c>
      <c r="O10" s="20">
        <v>10.234366999999999</v>
      </c>
      <c r="P10" s="20">
        <v>164.646997</v>
      </c>
      <c r="Q10" s="20">
        <v>541.65312499999993</v>
      </c>
      <c r="R10" s="20">
        <v>4.8369999999999997</v>
      </c>
      <c r="S10" s="20"/>
      <c r="T10" s="56"/>
    </row>
    <row r="11" spans="3:20">
      <c r="C11" s="58"/>
      <c r="D11" s="18" t="s">
        <v>59</v>
      </c>
      <c r="E11" s="19">
        <v>400</v>
      </c>
      <c r="F11" s="19">
        <v>5807.8839501170341</v>
      </c>
      <c r="G11" s="19">
        <v>171709</v>
      </c>
      <c r="H11" s="19">
        <v>67755</v>
      </c>
      <c r="I11" s="19">
        <v>1828</v>
      </c>
      <c r="J11" s="20">
        <v>9.1300000000000008</v>
      </c>
      <c r="K11" s="20">
        <v>121.74504065666811</v>
      </c>
      <c r="L11" s="20">
        <v>171.43417905494329</v>
      </c>
      <c r="M11" s="20">
        <v>333.7553943008229</v>
      </c>
      <c r="N11" s="20">
        <v>32.225000000000001</v>
      </c>
      <c r="O11" s="20">
        <v>11.186308</v>
      </c>
      <c r="P11" s="20">
        <v>172.037091</v>
      </c>
      <c r="Q11" s="20">
        <v>518.53772400000003</v>
      </c>
      <c r="R11" s="20"/>
      <c r="S11" s="20">
        <v>16.3935</v>
      </c>
      <c r="T11" s="56"/>
    </row>
    <row r="12" spans="3:20">
      <c r="C12" s="58"/>
      <c r="D12" s="18" t="s">
        <v>60</v>
      </c>
      <c r="E12" s="19">
        <v>1620</v>
      </c>
      <c r="F12" s="19">
        <v>7377.9673078149635</v>
      </c>
      <c r="G12" s="19">
        <v>529440</v>
      </c>
      <c r="H12" s="19">
        <v>207107</v>
      </c>
      <c r="I12" s="19">
        <v>25546</v>
      </c>
      <c r="J12" s="20">
        <v>8.4600000000000009</v>
      </c>
      <c r="K12" s="20">
        <v>128.70910473728475</v>
      </c>
      <c r="L12" s="20">
        <v>265.31848893313025</v>
      </c>
      <c r="M12" s="20">
        <v>1064.1666288909037</v>
      </c>
      <c r="N12" s="20">
        <v>29.306000000000001</v>
      </c>
      <c r="O12" s="20">
        <v>10.38303</v>
      </c>
      <c r="P12" s="20">
        <v>160.603871</v>
      </c>
      <c r="Q12" s="20">
        <v>535.90568100000007</v>
      </c>
      <c r="R12" s="20">
        <v>4.6529500000000006</v>
      </c>
      <c r="S12" s="20"/>
      <c r="T12" s="56"/>
    </row>
    <row r="13" spans="3:20">
      <c r="C13" s="58"/>
      <c r="D13" s="18" t="s">
        <v>61</v>
      </c>
      <c r="E13" s="19">
        <v>8235</v>
      </c>
      <c r="F13" s="19">
        <v>7489.7571833200791</v>
      </c>
      <c r="G13" s="19">
        <v>1436480</v>
      </c>
      <c r="H13" s="19">
        <v>619614</v>
      </c>
      <c r="I13" s="19">
        <v>110882</v>
      </c>
      <c r="J13" s="20">
        <v>8.5399999999999991</v>
      </c>
      <c r="K13" s="20">
        <v>126.3648741080779</v>
      </c>
      <c r="L13" s="20">
        <v>252.40783478128816</v>
      </c>
      <c r="M13" s="20">
        <v>873.70361578302516</v>
      </c>
      <c r="N13" s="20">
        <v>20.664999999999999</v>
      </c>
      <c r="O13" s="20">
        <v>10.838346</v>
      </c>
      <c r="P13" s="20">
        <v>174.593198</v>
      </c>
      <c r="Q13" s="20">
        <v>511.03843000000006</v>
      </c>
      <c r="R13" s="20"/>
      <c r="S13" s="20">
        <v>12.7669</v>
      </c>
      <c r="T13" s="56"/>
    </row>
    <row r="14" spans="3:20">
      <c r="C14" s="58"/>
      <c r="D14" s="18" t="s">
        <v>62</v>
      </c>
      <c r="E14" s="19">
        <v>402</v>
      </c>
      <c r="F14" s="19">
        <v>5656.7956446925718</v>
      </c>
      <c r="G14" s="19">
        <v>68795</v>
      </c>
      <c r="H14" s="19">
        <v>28711</v>
      </c>
      <c r="I14" s="19">
        <v>6795</v>
      </c>
      <c r="J14" s="20">
        <v>6.55</v>
      </c>
      <c r="K14" s="20">
        <v>108.0680905084662</v>
      </c>
      <c r="L14" s="20">
        <v>157.62524952201466</v>
      </c>
      <c r="M14" s="20">
        <v>363.53560578530414</v>
      </c>
      <c r="N14" s="20">
        <v>48.478000000000002</v>
      </c>
      <c r="O14" s="20">
        <v>11.162085000000001</v>
      </c>
      <c r="P14" s="20">
        <v>178.434416</v>
      </c>
      <c r="Q14" s="20">
        <v>514.03310399999998</v>
      </c>
      <c r="R14" s="20"/>
      <c r="S14" s="20">
        <v>13.544700000000001</v>
      </c>
      <c r="T14" s="56"/>
    </row>
    <row r="15" spans="3:20">
      <c r="C15" s="58"/>
      <c r="D15" s="18" t="s">
        <v>63</v>
      </c>
      <c r="E15" s="19">
        <v>188</v>
      </c>
      <c r="F15" s="19">
        <v>12918.035370420253</v>
      </c>
      <c r="G15" s="19">
        <v>56655</v>
      </c>
      <c r="H15" s="19">
        <v>19187</v>
      </c>
      <c r="I15" s="19">
        <v>599</v>
      </c>
      <c r="J15" s="20">
        <v>6.28</v>
      </c>
      <c r="K15" s="20">
        <v>86.383484900809634</v>
      </c>
      <c r="L15" s="20">
        <v>128.4627092846271</v>
      </c>
      <c r="M15" s="20">
        <v>978.15405524666846</v>
      </c>
      <c r="N15" s="20">
        <v>35.320999999999998</v>
      </c>
      <c r="O15" s="20">
        <v>11.235702999999999</v>
      </c>
      <c r="P15" s="20">
        <v>174.81295</v>
      </c>
      <c r="Q15" s="20">
        <v>530.36329899999998</v>
      </c>
      <c r="R15" s="20"/>
      <c r="S15" s="20">
        <v>12.141999999999999</v>
      </c>
      <c r="T15" s="56"/>
    </row>
    <row r="16" spans="3:20">
      <c r="C16" s="58"/>
      <c r="D16" s="18" t="s">
        <v>64</v>
      </c>
      <c r="E16" s="19">
        <v>597</v>
      </c>
      <c r="F16" s="19">
        <v>6017.506291235909</v>
      </c>
      <c r="G16" s="19">
        <v>260732</v>
      </c>
      <c r="H16" s="19">
        <v>97896</v>
      </c>
      <c r="I16" s="19">
        <v>8751</v>
      </c>
      <c r="J16" s="20">
        <v>8.2200000000000006</v>
      </c>
      <c r="K16" s="20">
        <v>152.85502345365322</v>
      </c>
      <c r="L16" s="20">
        <v>347.95911327945367</v>
      </c>
      <c r="M16" s="20">
        <v>648.87035730175046</v>
      </c>
      <c r="N16" s="20">
        <v>33.749000000000002</v>
      </c>
      <c r="O16" s="20">
        <v>10.229551000000001</v>
      </c>
      <c r="P16" s="20">
        <v>159.63475599999998</v>
      </c>
      <c r="Q16" s="20">
        <v>546.14964499999996</v>
      </c>
      <c r="R16" s="20">
        <v>3.5735000000000001</v>
      </c>
      <c r="S16" s="20"/>
      <c r="T16" s="56"/>
    </row>
    <row r="17" spans="3:20">
      <c r="C17" s="58"/>
      <c r="D17" s="18" t="s">
        <v>65</v>
      </c>
      <c r="E17" s="19">
        <v>1111</v>
      </c>
      <c r="F17" s="19">
        <v>7142.6799924168372</v>
      </c>
      <c r="G17" s="19">
        <v>113570</v>
      </c>
      <c r="H17" s="19">
        <v>47758</v>
      </c>
      <c r="I17" s="19">
        <v>14048</v>
      </c>
      <c r="J17" s="20">
        <v>7.01</v>
      </c>
      <c r="K17" s="20">
        <v>127.84315096490884</v>
      </c>
      <c r="L17" s="20">
        <v>142.23080119589778</v>
      </c>
      <c r="M17" s="20">
        <v>761.00149687417456</v>
      </c>
      <c r="N17" s="20">
        <v>44.795000000000002</v>
      </c>
      <c r="O17" s="20">
        <v>11.102228999999999</v>
      </c>
      <c r="P17" s="20">
        <v>177.83784699999998</v>
      </c>
      <c r="Q17" s="20">
        <v>513.08363300000008</v>
      </c>
      <c r="R17" s="20"/>
      <c r="S17" s="20">
        <v>11.688700000000001</v>
      </c>
      <c r="T17" s="56"/>
    </row>
    <row r="18" spans="3:20">
      <c r="C18" s="58"/>
      <c r="D18" s="18" t="s">
        <v>66</v>
      </c>
      <c r="E18" s="19">
        <v>198</v>
      </c>
      <c r="F18" s="19">
        <v>9387.6673552650354</v>
      </c>
      <c r="G18" s="19">
        <v>79214</v>
      </c>
      <c r="H18" s="19">
        <v>28384</v>
      </c>
      <c r="I18" s="19">
        <v>3111</v>
      </c>
      <c r="J18" s="20">
        <v>6.62</v>
      </c>
      <c r="K18" s="20">
        <v>96.123922515642306</v>
      </c>
      <c r="L18" s="20">
        <v>76.407534246575338</v>
      </c>
      <c r="M18" s="20">
        <v>141.38170020450931</v>
      </c>
      <c r="N18" s="20">
        <v>32.158999999999999</v>
      </c>
      <c r="O18" s="20">
        <v>10.140034</v>
      </c>
      <c r="P18" s="20">
        <v>164.46827400000001</v>
      </c>
      <c r="Q18" s="20">
        <v>539.98595999999998</v>
      </c>
      <c r="R18" s="20"/>
      <c r="S18" s="20">
        <v>6.5472000000000001</v>
      </c>
      <c r="T18" s="56"/>
    </row>
    <row r="19" spans="3:20">
      <c r="C19" s="58"/>
      <c r="D19" s="18" t="s">
        <v>67</v>
      </c>
      <c r="E19" s="19">
        <v>503</v>
      </c>
      <c r="F19" s="19">
        <v>7534.5252432048619</v>
      </c>
      <c r="G19" s="19">
        <v>173024</v>
      </c>
      <c r="H19" s="19">
        <v>63558</v>
      </c>
      <c r="I19" s="19">
        <v>14438</v>
      </c>
      <c r="J19" s="20">
        <v>7.34</v>
      </c>
      <c r="K19" s="20">
        <v>140.02551399636664</v>
      </c>
      <c r="L19" s="20">
        <v>378.45617964257957</v>
      </c>
      <c r="M19" s="20">
        <v>511.42365798964306</v>
      </c>
      <c r="N19" s="20">
        <v>42.347000000000001</v>
      </c>
      <c r="O19" s="20">
        <v>10.875712</v>
      </c>
      <c r="P19" s="20">
        <v>171.74753100000001</v>
      </c>
      <c r="Q19" s="20">
        <v>525.182501</v>
      </c>
      <c r="R19" s="20">
        <v>0.20960000000000001</v>
      </c>
      <c r="S19" s="20"/>
      <c r="T19" s="56"/>
    </row>
    <row r="20" spans="3:20">
      <c r="C20" s="59"/>
      <c r="D20" s="21" t="s">
        <v>68</v>
      </c>
      <c r="E20" s="22">
        <v>158</v>
      </c>
      <c r="F20" s="22">
        <v>7582.9346030294273</v>
      </c>
      <c r="G20" s="22">
        <v>55782</v>
      </c>
      <c r="H20" s="22">
        <v>19676</v>
      </c>
      <c r="I20" s="22">
        <v>4801</v>
      </c>
      <c r="J20" s="23">
        <v>7.73</v>
      </c>
      <c r="K20" s="23">
        <v>138.82772832439963</v>
      </c>
      <c r="L20" s="23">
        <v>400.50408174219285</v>
      </c>
      <c r="M20" s="23">
        <v>814.32793732745336</v>
      </c>
      <c r="N20" s="23">
        <v>36.633000000000003</v>
      </c>
      <c r="O20" s="23">
        <v>10.192433000000001</v>
      </c>
      <c r="P20" s="23">
        <v>162.474816</v>
      </c>
      <c r="Q20" s="23">
        <v>542.09356500000001</v>
      </c>
      <c r="R20" s="23">
        <v>1.1646000000000001</v>
      </c>
      <c r="S20" s="23"/>
      <c r="T20" s="56"/>
    </row>
    <row r="21" spans="3:20">
      <c r="C21" s="60" t="s">
        <v>32</v>
      </c>
      <c r="D21" s="24" t="s">
        <v>69</v>
      </c>
      <c r="E21" s="25">
        <v>204</v>
      </c>
      <c r="F21" s="25">
        <v>4105.8517804816593</v>
      </c>
      <c r="G21" s="25">
        <v>51396</v>
      </c>
      <c r="H21" s="25">
        <v>19591</v>
      </c>
      <c r="I21" s="25">
        <v>1073</v>
      </c>
      <c r="J21" s="26">
        <v>6.52</v>
      </c>
      <c r="K21" s="26">
        <v>114.34771755225844</v>
      </c>
      <c r="L21" s="26">
        <v>113.19107832806461</v>
      </c>
      <c r="M21" s="26">
        <v>395.45840143201804</v>
      </c>
      <c r="N21" s="26">
        <v>23.102</v>
      </c>
      <c r="O21" s="26">
        <v>11.515829</v>
      </c>
      <c r="P21" s="26">
        <v>182.601709</v>
      </c>
      <c r="Q21" s="26">
        <v>477.76026000000002</v>
      </c>
      <c r="R21" s="26"/>
      <c r="S21" s="26">
        <v>10.59375</v>
      </c>
      <c r="T21" s="56"/>
    </row>
    <row r="22" spans="3:20">
      <c r="C22" s="58"/>
      <c r="D22" s="18" t="s">
        <v>70</v>
      </c>
      <c r="E22" s="19">
        <v>485</v>
      </c>
      <c r="F22" s="19">
        <v>6030.8941687156403</v>
      </c>
      <c r="G22" s="19">
        <v>153817</v>
      </c>
      <c r="H22" s="19">
        <v>60662</v>
      </c>
      <c r="I22" s="19">
        <v>7402</v>
      </c>
      <c r="J22" s="20">
        <v>7.69</v>
      </c>
      <c r="K22" s="20">
        <v>162.12955484449407</v>
      </c>
      <c r="L22" s="20">
        <v>425.86699983067388</v>
      </c>
      <c r="M22" s="20">
        <v>203.36139048349662</v>
      </c>
      <c r="N22" s="20">
        <v>27.698</v>
      </c>
      <c r="O22" s="20">
        <v>10.663254</v>
      </c>
      <c r="P22" s="20">
        <v>172.30684399999998</v>
      </c>
      <c r="Q22" s="20">
        <v>492.48953499999999</v>
      </c>
      <c r="R22" s="20"/>
      <c r="S22" s="20">
        <v>18.0291</v>
      </c>
      <c r="T22" s="56"/>
    </row>
    <row r="23" spans="3:20">
      <c r="C23" s="59"/>
      <c r="D23" s="21" t="s">
        <v>71</v>
      </c>
      <c r="E23" s="22">
        <v>264</v>
      </c>
      <c r="F23" s="22">
        <v>5790.2528155120053</v>
      </c>
      <c r="G23" s="22">
        <v>65219</v>
      </c>
      <c r="H23" s="22">
        <v>27332</v>
      </c>
      <c r="I23" s="22">
        <v>1088</v>
      </c>
      <c r="J23" s="23">
        <v>7.13</v>
      </c>
      <c r="K23" s="23">
        <v>102.45583374234386</v>
      </c>
      <c r="L23" s="23">
        <v>87.694063926940629</v>
      </c>
      <c r="M23" s="23">
        <v>811.39361229089684</v>
      </c>
      <c r="N23" s="23">
        <v>19.347999999999999</v>
      </c>
      <c r="O23" s="23">
        <v>9.8625169999999986</v>
      </c>
      <c r="P23" s="23">
        <v>168.75358600000001</v>
      </c>
      <c r="Q23" s="23">
        <v>503.77833800000008</v>
      </c>
      <c r="R23" s="23"/>
      <c r="S23" s="23">
        <v>31.6797</v>
      </c>
      <c r="T23" s="56"/>
    </row>
    <row r="24" spans="3:20">
      <c r="C24" s="58" t="s">
        <v>33</v>
      </c>
      <c r="D24" s="18" t="s">
        <v>72</v>
      </c>
      <c r="E24" s="19">
        <v>45</v>
      </c>
      <c r="F24" s="19">
        <v>12681.374867765426</v>
      </c>
      <c r="G24" s="19">
        <v>58171</v>
      </c>
      <c r="H24" s="19">
        <v>20946</v>
      </c>
      <c r="I24" s="19">
        <v>1488</v>
      </c>
      <c r="J24" s="20">
        <v>6.53</v>
      </c>
      <c r="K24" s="20">
        <v>114.1861476825848</v>
      </c>
      <c r="L24" s="20">
        <v>268.09838895691036</v>
      </c>
      <c r="M24" s="20">
        <v>1340.3300441800898</v>
      </c>
      <c r="N24" s="20">
        <v>20.593</v>
      </c>
      <c r="O24" s="20">
        <v>9.2656080000000003</v>
      </c>
      <c r="P24" s="20">
        <v>178.43123299999999</v>
      </c>
      <c r="Q24" s="20">
        <v>539.25798099999997</v>
      </c>
      <c r="R24" s="20"/>
      <c r="S24" s="20">
        <v>33.717100000000002</v>
      </c>
      <c r="T24" s="56"/>
    </row>
    <row r="25" spans="3:20">
      <c r="C25" s="58"/>
      <c r="D25" s="18" t="s">
        <v>73</v>
      </c>
      <c r="E25" s="19">
        <v>295</v>
      </c>
      <c r="F25" s="19">
        <v>4924.7544285813437</v>
      </c>
      <c r="G25" s="19">
        <v>143073</v>
      </c>
      <c r="H25" s="19">
        <v>63790</v>
      </c>
      <c r="I25" s="19">
        <v>6549</v>
      </c>
      <c r="J25" s="20">
        <v>10.79</v>
      </c>
      <c r="K25" s="20">
        <v>185.71016596022707</v>
      </c>
      <c r="L25" s="20">
        <v>391.59977536031738</v>
      </c>
      <c r="M25" s="20">
        <v>1810.6108420177113</v>
      </c>
      <c r="N25" s="20">
        <v>44.853999999999999</v>
      </c>
      <c r="O25" s="20">
        <v>8.99038</v>
      </c>
      <c r="P25" s="20">
        <v>170.24754000000001</v>
      </c>
      <c r="Q25" s="20">
        <v>522.60256100000004</v>
      </c>
      <c r="R25" s="20">
        <v>0.34589999999999999</v>
      </c>
      <c r="S25" s="20"/>
      <c r="T25" s="56"/>
    </row>
    <row r="26" spans="3:20">
      <c r="C26" s="58"/>
      <c r="D26" s="18" t="s">
        <v>74</v>
      </c>
      <c r="E26" s="19">
        <v>278</v>
      </c>
      <c r="F26" s="19">
        <v>8416.0069283500161</v>
      </c>
      <c r="G26" s="19">
        <v>116458</v>
      </c>
      <c r="H26" s="19">
        <v>46311</v>
      </c>
      <c r="I26" s="19">
        <v>20966</v>
      </c>
      <c r="J26" s="20">
        <v>7.44</v>
      </c>
      <c r="K26" s="20">
        <v>163.83879582828956</v>
      </c>
      <c r="L26" s="20">
        <v>400.13536501896948</v>
      </c>
      <c r="M26" s="20">
        <v>897.20189252777823</v>
      </c>
      <c r="N26" s="20">
        <v>33.249000000000002</v>
      </c>
      <c r="O26" s="20">
        <v>8.7220460000000006</v>
      </c>
      <c r="P26" s="20">
        <v>173.24717200000001</v>
      </c>
      <c r="Q26" s="20">
        <v>519.10299000000009</v>
      </c>
      <c r="R26" s="20"/>
      <c r="S26" s="20">
        <v>19.422899999999998</v>
      </c>
      <c r="T26" s="56"/>
    </row>
    <row r="27" spans="3:20">
      <c r="C27" s="58"/>
      <c r="D27" s="18" t="s">
        <v>75</v>
      </c>
      <c r="E27" s="19">
        <v>102</v>
      </c>
      <c r="F27" s="19">
        <v>5064.5637458790234</v>
      </c>
      <c r="G27" s="19">
        <v>63966</v>
      </c>
      <c r="H27" s="19">
        <v>24860</v>
      </c>
      <c r="I27" s="19">
        <v>1929</v>
      </c>
      <c r="J27" s="20">
        <v>7.35</v>
      </c>
      <c r="K27" s="20">
        <v>134.34336256608674</v>
      </c>
      <c r="L27" s="20">
        <v>395.92310828440969</v>
      </c>
      <c r="M27" s="20">
        <v>851.47550261076196</v>
      </c>
      <c r="N27" s="20">
        <v>28.053000000000001</v>
      </c>
      <c r="O27" s="20">
        <v>8.1012989999999991</v>
      </c>
      <c r="P27" s="20">
        <v>173.05229599999998</v>
      </c>
      <c r="Q27" s="20">
        <v>531.51908200000003</v>
      </c>
      <c r="R27" s="20">
        <v>1.9069</v>
      </c>
      <c r="S27" s="20"/>
      <c r="T27" s="56"/>
    </row>
    <row r="28" spans="3:20">
      <c r="C28" s="58"/>
      <c r="D28" s="18" t="s">
        <v>76</v>
      </c>
      <c r="E28" s="19">
        <v>2492</v>
      </c>
      <c r="F28" s="19">
        <v>6309.8454110327857</v>
      </c>
      <c r="G28" s="19">
        <v>801940</v>
      </c>
      <c r="H28" s="19">
        <v>362595</v>
      </c>
      <c r="I28" s="19">
        <v>55795</v>
      </c>
      <c r="J28" s="20">
        <v>10.199999999999999</v>
      </c>
      <c r="K28" s="20">
        <v>195.82660655093486</v>
      </c>
      <c r="L28" s="20">
        <v>404.51702216620413</v>
      </c>
      <c r="M28" s="20">
        <v>1038.1964822804698</v>
      </c>
      <c r="N28" s="20">
        <v>23.602</v>
      </c>
      <c r="O28" s="20">
        <v>8.9884409999999999</v>
      </c>
      <c r="P28" s="20">
        <v>171.930609</v>
      </c>
      <c r="Q28" s="20">
        <v>517.57155399999999</v>
      </c>
      <c r="R28" s="20">
        <v>1.6678999999999999</v>
      </c>
      <c r="S28" s="20"/>
      <c r="T28" s="56"/>
    </row>
    <row r="29" spans="3:20">
      <c r="C29" s="58"/>
      <c r="D29" s="18" t="s">
        <v>77</v>
      </c>
      <c r="E29" s="19">
        <v>952</v>
      </c>
      <c r="F29" s="19">
        <v>4761.7137014540194</v>
      </c>
      <c r="G29" s="19">
        <v>241699</v>
      </c>
      <c r="H29" s="19">
        <v>101289</v>
      </c>
      <c r="I29" s="19">
        <v>24510</v>
      </c>
      <c r="J29" s="20">
        <v>8.76</v>
      </c>
      <c r="K29" s="20">
        <v>176.43209215922349</v>
      </c>
      <c r="L29" s="20">
        <v>510.1887444741036</v>
      </c>
      <c r="M29" s="20">
        <v>1864.4239570705713</v>
      </c>
      <c r="N29" s="20">
        <v>19.725000000000001</v>
      </c>
      <c r="O29" s="20">
        <v>7.5509310000000003</v>
      </c>
      <c r="P29" s="20">
        <v>171.930609</v>
      </c>
      <c r="Q29" s="20">
        <v>542.62303999999995</v>
      </c>
      <c r="R29" s="20">
        <v>3.1791</v>
      </c>
      <c r="S29" s="20"/>
      <c r="T29" s="56"/>
    </row>
    <row r="30" spans="3:20" ht="17" customHeight="1">
      <c r="C30" s="61"/>
      <c r="D30" s="27" t="s">
        <v>78</v>
      </c>
      <c r="E30" s="28">
        <v>832</v>
      </c>
      <c r="F30" s="28">
        <v>3976.5342236594779</v>
      </c>
      <c r="G30" s="28">
        <v>63413</v>
      </c>
      <c r="H30" s="28">
        <v>25872</v>
      </c>
      <c r="I30" s="28">
        <v>3108</v>
      </c>
      <c r="J30" s="29">
        <v>7.88</v>
      </c>
      <c r="K30" s="29">
        <v>90.994445072627684</v>
      </c>
      <c r="L30" s="29">
        <v>99.370005707762573</v>
      </c>
      <c r="M30" s="29">
        <v>985.53572611294214</v>
      </c>
      <c r="N30" s="29">
        <v>22.164000000000001</v>
      </c>
      <c r="O30" s="29">
        <v>8.2644629999999992</v>
      </c>
      <c r="P30" s="29">
        <v>176.83153300000001</v>
      </c>
      <c r="Q30" s="29">
        <v>541.79985900000008</v>
      </c>
      <c r="R30" s="29"/>
      <c r="S30" s="29">
        <v>24.378900000000002</v>
      </c>
      <c r="T30" s="56"/>
    </row>
    <row r="31" spans="3:20" ht="17" customHeight="1">
      <c r="C31" s="62" t="s">
        <v>34</v>
      </c>
      <c r="D31" s="30" t="s">
        <v>35</v>
      </c>
      <c r="E31" s="31">
        <f>AVERAGE(E3:E30)</f>
        <v>899.17857142857144</v>
      </c>
      <c r="F31" s="31">
        <f t="shared" ref="F31:S31" si="0">AVERAGE(F3:F30)</f>
        <v>6988.6817520141749</v>
      </c>
      <c r="G31" s="31">
        <f>AVERAGE(G3:G30)</f>
        <v>229333.35714285713</v>
      </c>
      <c r="H31" s="31">
        <f>AVERAGE(H3:H30)</f>
        <v>94655.107142857145</v>
      </c>
      <c r="I31" s="31">
        <f>AVERAGE(I3:I30)</f>
        <v>15056.178571428571</v>
      </c>
      <c r="J31" s="32">
        <f t="shared" si="0"/>
        <v>7.8396428571428558</v>
      </c>
      <c r="K31" s="32">
        <f t="shared" si="0"/>
        <v>134.00424375518747</v>
      </c>
      <c r="L31" s="32">
        <f t="shared" si="0"/>
        <v>268.65225532413052</v>
      </c>
      <c r="M31" s="32">
        <f t="shared" si="0"/>
        <v>766.73745227334723</v>
      </c>
      <c r="N31" s="32">
        <f t="shared" si="0"/>
        <v>30.446392857142857</v>
      </c>
      <c r="O31" s="32">
        <f t="shared" si="0"/>
        <v>10.235343178571426</v>
      </c>
      <c r="P31" s="32">
        <f t="shared" si="0"/>
        <v>173.3884058571428</v>
      </c>
      <c r="Q31" s="32">
        <f t="shared" si="0"/>
        <v>517.03435814285717</v>
      </c>
      <c r="R31" s="32">
        <f t="shared" si="0"/>
        <v>2.1541692307692313</v>
      </c>
      <c r="S31" s="32">
        <f t="shared" si="0"/>
        <v>16.333736666666667</v>
      </c>
    </row>
    <row r="32" spans="3:20">
      <c r="C32" s="63"/>
      <c r="D32" s="33" t="s">
        <v>36</v>
      </c>
      <c r="E32" s="34">
        <f t="shared" ref="E32:S32" si="1">STDEVA(E3:E30)</f>
        <v>1611.3401382095872</v>
      </c>
      <c r="F32" s="19">
        <f t="shared" si="1"/>
        <v>2158.6322925113868</v>
      </c>
      <c r="G32" s="19">
        <f t="shared" si="1"/>
        <v>316085.87957133778</v>
      </c>
      <c r="H32" s="19">
        <f t="shared" si="1"/>
        <v>137342.87825280885</v>
      </c>
      <c r="I32" s="19">
        <f t="shared" si="1"/>
        <v>23439.000392750873</v>
      </c>
      <c r="J32" s="34">
        <f t="shared" si="1"/>
        <v>1.183242507133613</v>
      </c>
      <c r="K32" s="34">
        <f t="shared" si="1"/>
        <v>29.729196929189786</v>
      </c>
      <c r="L32" s="34">
        <f t="shared" si="1"/>
        <v>128.33310734533597</v>
      </c>
      <c r="M32" s="34">
        <f t="shared" si="1"/>
        <v>451.0825980733764</v>
      </c>
      <c r="N32" s="34">
        <f t="shared" si="1"/>
        <v>8.4026754087690421</v>
      </c>
      <c r="O32" s="34">
        <f t="shared" si="1"/>
        <v>1.3304085045224583</v>
      </c>
      <c r="P32" s="34">
        <f t="shared" si="1"/>
        <v>9.3356295375749223</v>
      </c>
      <c r="Q32" s="34">
        <f t="shared" si="1"/>
        <v>28.087989485940586</v>
      </c>
      <c r="R32" s="34">
        <f t="shared" si="1"/>
        <v>1.6218085145060619</v>
      </c>
      <c r="S32" s="34">
        <f t="shared" si="1"/>
        <v>8.3949882587016234</v>
      </c>
    </row>
    <row r="33" spans="2:19">
      <c r="C33" s="63"/>
      <c r="D33" s="33" t="s">
        <v>37</v>
      </c>
      <c r="E33" s="19">
        <f>MIN(E3:E30)</f>
        <v>45</v>
      </c>
      <c r="F33" s="19">
        <f t="shared" ref="F33:Q33" si="2">MIN(F3:F30)</f>
        <v>3976.5342236594779</v>
      </c>
      <c r="G33" s="19">
        <f>MIN(G3:G30)</f>
        <v>35769</v>
      </c>
      <c r="H33" s="19">
        <f>MIN(H3:H30)</f>
        <v>13204</v>
      </c>
      <c r="I33" s="19">
        <f>MIN(I3:I30)</f>
        <v>594</v>
      </c>
      <c r="J33" s="20">
        <f t="shared" si="2"/>
        <v>6.28</v>
      </c>
      <c r="K33" s="20">
        <f t="shared" si="2"/>
        <v>80.125896211714107</v>
      </c>
      <c r="L33" s="20">
        <f t="shared" si="2"/>
        <v>76.407534246575338</v>
      </c>
      <c r="M33" s="20">
        <f t="shared" si="2"/>
        <v>4.4211040926233451</v>
      </c>
      <c r="N33" s="20">
        <f t="shared" si="2"/>
        <v>15.109</v>
      </c>
      <c r="O33" s="20">
        <f t="shared" si="2"/>
        <v>7.5509310000000003</v>
      </c>
      <c r="P33" s="20">
        <f t="shared" si="2"/>
        <v>159.63475599999998</v>
      </c>
      <c r="Q33" s="20">
        <f t="shared" si="2"/>
        <v>444.48395400000004</v>
      </c>
      <c r="R33" s="20">
        <f>MIN(R3:R30)</f>
        <v>0.20960000000000001</v>
      </c>
      <c r="S33" s="20">
        <f>MIN(S3:S30)</f>
        <v>5.0625</v>
      </c>
    </row>
    <row r="34" spans="2:19">
      <c r="C34" s="63"/>
      <c r="D34" s="33" t="s">
        <v>38</v>
      </c>
      <c r="E34" s="19">
        <f>MAX(E3:E30)</f>
        <v>8235</v>
      </c>
      <c r="F34" s="19">
        <f t="shared" ref="F34:S34" si="3">MAX(F3:F30)</f>
        <v>12918.035370420253</v>
      </c>
      <c r="G34" s="19">
        <f>MAX(G3:G30)</f>
        <v>1436480</v>
      </c>
      <c r="H34" s="19">
        <f>MAX(H3:H30)</f>
        <v>619614</v>
      </c>
      <c r="I34" s="19">
        <f>MAX(I3:I30)</f>
        <v>110882</v>
      </c>
      <c r="J34" s="20">
        <f t="shared" si="3"/>
        <v>10.79</v>
      </c>
      <c r="K34" s="20">
        <f t="shared" si="3"/>
        <v>195.82660655093486</v>
      </c>
      <c r="L34" s="20">
        <f t="shared" si="3"/>
        <v>510.1887444741036</v>
      </c>
      <c r="M34" s="20">
        <f t="shared" si="3"/>
        <v>1864.4239570705713</v>
      </c>
      <c r="N34" s="20">
        <f t="shared" si="3"/>
        <v>48.478000000000002</v>
      </c>
      <c r="O34" s="20">
        <f t="shared" si="3"/>
        <v>12.920396999999999</v>
      </c>
      <c r="P34" s="20">
        <f t="shared" si="3"/>
        <v>197.91398700000002</v>
      </c>
      <c r="Q34" s="20">
        <f t="shared" si="3"/>
        <v>546.14964499999996</v>
      </c>
      <c r="R34" s="20">
        <f t="shared" si="3"/>
        <v>4.8369999999999997</v>
      </c>
      <c r="S34" s="20">
        <f t="shared" si="3"/>
        <v>33.717100000000002</v>
      </c>
    </row>
    <row r="35" spans="2:19" ht="17" customHeight="1">
      <c r="C35" s="64"/>
      <c r="D35" s="35" t="s">
        <v>39</v>
      </c>
      <c r="E35" s="36">
        <f>SUM(E3:E30)</f>
        <v>25177</v>
      </c>
      <c r="F35" s="36">
        <f t="shared" ref="F35" si="4">SUM(F3:F30)</f>
        <v>195683.08905639689</v>
      </c>
      <c r="G35" s="36">
        <f>SUM(G3:G30)</f>
        <v>6421334</v>
      </c>
      <c r="H35" s="36">
        <f>SUM(H3:H30)</f>
        <v>2650343</v>
      </c>
      <c r="I35" s="36">
        <f>SUM(I3:I30)</f>
        <v>421573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19" ht="17" customHeight="1">
      <c r="C36" s="38"/>
      <c r="D36" s="33" t="s">
        <v>40</v>
      </c>
      <c r="E36" s="39"/>
      <c r="F36" s="40">
        <f>1-((E6+E7+E8+E9+E10+E11+E14+E16+E21+E22+E23+E25+E27+E28+E29+E30)/E35)</f>
        <v>0.62497517575564998</v>
      </c>
      <c r="G36" s="40" t="s">
        <v>4</v>
      </c>
      <c r="H36" s="40">
        <f>1-((E4+E5+E6+E7+E9+E10+E11+E14+E15+E17+E18+E19+E20+E21+E22+E23+E24+E25+E26+E27+E30)/E35)</f>
        <v>0.73412241331373873</v>
      </c>
      <c r="I36" s="40">
        <f>1-((E4+E5+E6+E7+E9+E10+E11+E14+E15+E16+E17+E18+E19+E20+E21+E22+E23+E24+E25+E27+E30)/E35)</f>
        <v>0.72145211899749773</v>
      </c>
      <c r="J36" s="40">
        <f>1-((E6+E7+E9+E10+E14+E15+E17+E18+E19+E20+E21+E22+E23+E24+E26+E27)/E35)</f>
        <v>0.81236843150494498</v>
      </c>
      <c r="K36" s="40">
        <f>1-((E6+E9+E11+E12+E13+E14+E15+E17+E18+E21+E23+E24+E30)/E35)</f>
        <v>0.44925924454859589</v>
      </c>
      <c r="L36" s="40">
        <f>1-((E6+E9+E10+E11+E12+E13+E14+E15+E17+E18+E21+E23+E24+E30)/E35)</f>
        <v>0.43817770187075511</v>
      </c>
      <c r="M36" s="40">
        <f>(E3+E7+E8+E9+E12+E13+E15+E20+E23+E24+E25+E26+E27+E28+E29+E30)/E35</f>
        <v>0.80692695714342455</v>
      </c>
      <c r="N36" s="40">
        <f>(E4+E6+E7+E10+E11+E14+E15+E16+E17+E18+E19+E20+E25+E26)/E35</f>
        <v>0.20447233586209637</v>
      </c>
      <c r="O36" s="40">
        <f>(E3+E4+E5+E9+E11+E12+E13+E14+E15+E17+E19+E21+E22)/E35</f>
        <v>0.66231083925805301</v>
      </c>
      <c r="P36" s="40">
        <f>(E3+E4+E5+E13+E14+E15+E17+E21+E24+E30)/E35</f>
        <v>0.57258609047940578</v>
      </c>
      <c r="Q36" s="40">
        <f>(E6+E7+E8+E9+E10+E11+E12+E15+E16+E18+E19+E20+E24+E25+E26+E27+E28+E29+E30)/E35</f>
        <v>0.43996504746395521</v>
      </c>
      <c r="R36" s="41"/>
      <c r="S36" s="41"/>
    </row>
    <row r="37" spans="2:19" ht="17" customHeight="1">
      <c r="C37" s="38"/>
      <c r="D37" s="33" t="s">
        <v>41</v>
      </c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0">
        <f>(E29+E28+E27+E25+E20+E19+E16+E12+E10+E8+E7+E6+E5)/E35</f>
        <v>0.3610835286173889</v>
      </c>
      <c r="S37" s="40">
        <f>1-R37</f>
        <v>0.6389164713826111</v>
      </c>
    </row>
    <row r="38" spans="2:19" ht="17" customHeight="1">
      <c r="C38" s="38"/>
      <c r="D38" s="33" t="s">
        <v>42</v>
      </c>
      <c r="E38" s="43"/>
      <c r="F38" s="41" t="s">
        <v>43</v>
      </c>
      <c r="G38" s="42"/>
      <c r="H38" s="41" t="s">
        <v>44</v>
      </c>
      <c r="I38" s="41" t="s">
        <v>44</v>
      </c>
      <c r="J38" s="41" t="s">
        <v>44</v>
      </c>
      <c r="K38" s="41" t="s">
        <v>43</v>
      </c>
      <c r="L38" s="41" t="s">
        <v>43</v>
      </c>
      <c r="M38" s="41" t="s">
        <v>44</v>
      </c>
      <c r="N38" s="41" t="s">
        <v>44</v>
      </c>
      <c r="O38" s="41" t="s">
        <v>43</v>
      </c>
      <c r="P38" s="41" t="s">
        <v>44</v>
      </c>
      <c r="Q38" s="41" t="s">
        <v>44</v>
      </c>
      <c r="R38" s="41" t="s">
        <v>43</v>
      </c>
      <c r="S38" s="44" t="s">
        <v>44</v>
      </c>
    </row>
    <row r="39" spans="2:19" ht="17" customHeight="1" thickBot="1">
      <c r="C39" s="45"/>
      <c r="D39" s="46" t="s">
        <v>45</v>
      </c>
      <c r="E39" s="47" t="s">
        <v>46</v>
      </c>
      <c r="F39" s="47" t="s">
        <v>47</v>
      </c>
      <c r="G39" s="47" t="s">
        <v>46</v>
      </c>
      <c r="H39" s="47" t="s">
        <v>46</v>
      </c>
      <c r="I39" s="47" t="s">
        <v>46</v>
      </c>
      <c r="J39" s="47" t="s">
        <v>46</v>
      </c>
      <c r="K39" s="47" t="s">
        <v>46</v>
      </c>
      <c r="L39" s="47" t="s">
        <v>46</v>
      </c>
      <c r="M39" s="47" t="s">
        <v>46</v>
      </c>
      <c r="N39" s="47" t="s">
        <v>48</v>
      </c>
      <c r="O39" s="47" t="s">
        <v>49</v>
      </c>
      <c r="P39" s="47" t="s">
        <v>49</v>
      </c>
      <c r="Q39" s="47" t="s">
        <v>49</v>
      </c>
      <c r="R39" s="47" t="s">
        <v>49</v>
      </c>
      <c r="S39" s="47" t="s">
        <v>49</v>
      </c>
    </row>
    <row r="43" spans="2:19">
      <c r="B43" s="48"/>
    </row>
    <row r="44" spans="2:19">
      <c r="B44" s="48"/>
    </row>
    <row r="45" spans="2:19">
      <c r="B45" s="48"/>
    </row>
    <row r="46" spans="2:19">
      <c r="B46" s="48"/>
    </row>
  </sheetData>
  <mergeCells count="5">
    <mergeCell ref="C3:C5"/>
    <mergeCell ref="C6:C20"/>
    <mergeCell ref="C21:C23"/>
    <mergeCell ref="C24:C30"/>
    <mergeCell ref="C31:C35"/>
  </mergeCells>
  <phoneticPr fontId="13" type="noConversion"/>
  <pageMargins left="0.75" right="0.75" top="1" bottom="1" header="0.5" footer="0.5"/>
  <pageSetup scale="9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="200" zoomScaleNormal="200" zoomScalePageLayoutView="200" workbookViewId="0">
      <selection activeCell="Y7" sqref="Y7"/>
    </sheetView>
  </sheetViews>
  <sheetFormatPr baseColWidth="10" defaultColWidth="12.5" defaultRowHeight="15" x14ac:dyDescent="0"/>
  <cols>
    <col min="1" max="1" width="4.5" style="10" customWidth="1"/>
    <col min="2" max="2" width="1.83203125" style="10" customWidth="1"/>
    <col min="3" max="3" width="7.1640625" style="5" customWidth="1"/>
    <col min="4" max="4" width="5" style="6" customWidth="1"/>
    <col min="5" max="5" width="1.6640625" style="7" customWidth="1"/>
    <col min="6" max="6" width="5" style="6" customWidth="1"/>
    <col min="7" max="7" width="1.6640625" style="7" customWidth="1"/>
    <col min="8" max="8" width="5" style="6" customWidth="1"/>
    <col min="9" max="9" width="1.6640625" style="7" customWidth="1"/>
    <col min="10" max="10" width="5" style="6" customWidth="1"/>
    <col min="11" max="11" width="1.6640625" style="7" customWidth="1"/>
    <col min="12" max="12" width="5" style="6" customWidth="1"/>
    <col min="13" max="13" width="1.6640625" style="7" customWidth="1"/>
    <col min="14" max="14" width="5" style="6" customWidth="1"/>
    <col min="15" max="15" width="1.6640625" style="7" customWidth="1"/>
    <col min="16" max="16" width="5" style="6" customWidth="1"/>
    <col min="17" max="17" width="1.6640625" style="7" customWidth="1"/>
    <col min="18" max="18" width="5" style="6" customWidth="1"/>
    <col min="19" max="19" width="1.6640625" style="7" customWidth="1"/>
    <col min="20" max="20" width="5" style="6" customWidth="1"/>
    <col min="21" max="21" width="1.6640625" style="7" customWidth="1"/>
    <col min="22" max="22" width="5" style="8" customWidth="1"/>
    <col min="23" max="23" width="1.6640625" style="9" customWidth="1"/>
    <col min="24" max="24" width="12.5" style="10"/>
    <col min="25" max="16384" width="12.5" style="11"/>
  </cols>
  <sheetData>
    <row r="1" spans="1:24" s="1" customFormat="1" ht="6" customHeight="1">
      <c r="A1" s="10"/>
      <c r="B1" s="10"/>
      <c r="C1" s="5"/>
      <c r="D1" s="6"/>
      <c r="E1" s="7"/>
      <c r="F1" s="6"/>
      <c r="G1" s="7"/>
      <c r="H1" s="6"/>
      <c r="I1" s="7"/>
      <c r="J1" s="6"/>
      <c r="K1" s="7"/>
      <c r="L1" s="6"/>
      <c r="M1" s="7"/>
      <c r="N1" s="6"/>
      <c r="O1" s="7"/>
      <c r="P1" s="6"/>
      <c r="Q1" s="7"/>
      <c r="R1" s="6"/>
      <c r="S1" s="7"/>
      <c r="T1" s="6"/>
      <c r="U1" s="7"/>
      <c r="V1" s="8"/>
      <c r="W1" s="9"/>
      <c r="X1" s="10"/>
    </row>
    <row r="2" spans="1:24" s="1" customFormat="1">
      <c r="A2" s="10"/>
      <c r="B2" s="10"/>
      <c r="C2" s="52" t="s">
        <v>0</v>
      </c>
      <c r="D2" s="70">
        <v>1</v>
      </c>
      <c r="E2" s="70"/>
      <c r="F2" s="70">
        <f>D2+1</f>
        <v>2</v>
      </c>
      <c r="G2" s="70"/>
      <c r="H2" s="70">
        <f t="shared" ref="H2" si="0">F2+1</f>
        <v>3</v>
      </c>
      <c r="I2" s="70"/>
      <c r="J2" s="70">
        <f t="shared" ref="J2" si="1">H2+1</f>
        <v>4</v>
      </c>
      <c r="K2" s="70"/>
      <c r="L2" s="70">
        <f t="shared" ref="L2" si="2">J2+1</f>
        <v>5</v>
      </c>
      <c r="M2" s="70"/>
      <c r="N2" s="70">
        <f t="shared" ref="N2" si="3">L2+1</f>
        <v>6</v>
      </c>
      <c r="O2" s="70"/>
      <c r="P2" s="70">
        <f t="shared" ref="P2" si="4">N2+1</f>
        <v>7</v>
      </c>
      <c r="Q2" s="70"/>
      <c r="R2" s="70">
        <f t="shared" ref="R2" si="5">P2+1</f>
        <v>8</v>
      </c>
      <c r="S2" s="70"/>
      <c r="T2" s="70">
        <f t="shared" ref="T2" si="6">R2+1</f>
        <v>9</v>
      </c>
      <c r="U2" s="70"/>
      <c r="V2" s="71">
        <f t="shared" ref="V2" si="7">T2+1</f>
        <v>10</v>
      </c>
      <c r="W2" s="71"/>
      <c r="X2" s="10"/>
    </row>
    <row r="3" spans="1:24" s="2" customFormat="1" ht="8" customHeight="1">
      <c r="A3" s="49"/>
      <c r="B3" s="49"/>
      <c r="C3" s="66" t="s">
        <v>1</v>
      </c>
      <c r="D3" s="3">
        <v>0.77601279010838797</v>
      </c>
      <c r="E3" s="65" t="s">
        <v>2</v>
      </c>
      <c r="F3" s="3">
        <v>1.7045186383759301</v>
      </c>
      <c r="G3" s="65" t="s">
        <v>2</v>
      </c>
      <c r="H3" s="3">
        <v>0.23816446180005199</v>
      </c>
      <c r="I3" s="65" t="s">
        <v>14</v>
      </c>
      <c r="J3" s="3">
        <v>1.7322209652862</v>
      </c>
      <c r="K3" s="65" t="s">
        <v>2</v>
      </c>
      <c r="L3" s="3">
        <v>0.19966969347521399</v>
      </c>
      <c r="M3" s="65" t="s">
        <v>3</v>
      </c>
      <c r="N3" s="3">
        <v>0.204015898206416</v>
      </c>
      <c r="O3" s="65" t="s">
        <v>3</v>
      </c>
      <c r="P3" s="3">
        <v>-2.1826510818489102</v>
      </c>
      <c r="Q3" s="65" t="s">
        <v>3</v>
      </c>
      <c r="R3" s="3">
        <v>-0.11416811433724799</v>
      </c>
      <c r="S3" s="65" t="s">
        <v>4</v>
      </c>
      <c r="T3" s="3">
        <v>-1.9427403044649001</v>
      </c>
      <c r="U3" s="65" t="s">
        <v>2</v>
      </c>
      <c r="V3" s="4">
        <v>3.15022767598593</v>
      </c>
      <c r="W3" s="69" t="s">
        <v>2</v>
      </c>
      <c r="X3" s="49"/>
    </row>
    <row r="4" spans="1:24" s="2" customFormat="1" ht="8" customHeight="1">
      <c r="A4" s="49"/>
      <c r="B4" s="49"/>
      <c r="C4" s="66"/>
      <c r="D4" s="50">
        <v>8.5978641170353795E-2</v>
      </c>
      <c r="E4" s="65"/>
      <c r="F4" s="50">
        <v>9.1620410012949002E-2</v>
      </c>
      <c r="G4" s="65"/>
      <c r="H4" s="50">
        <v>8.3411808703513696E-2</v>
      </c>
      <c r="I4" s="65"/>
      <c r="J4" s="50">
        <v>0.106544854579947</v>
      </c>
      <c r="K4" s="65"/>
      <c r="L4" s="50">
        <v>8.3328502714322406E-2</v>
      </c>
      <c r="M4" s="65"/>
      <c r="N4" s="50">
        <v>8.3345236582693299E-2</v>
      </c>
      <c r="O4" s="65"/>
      <c r="P4" s="50">
        <v>0.99816701823089504</v>
      </c>
      <c r="Q4" s="65"/>
      <c r="R4" s="50">
        <v>9.8290828251082193E-2</v>
      </c>
      <c r="S4" s="65"/>
      <c r="T4" s="50">
        <v>0.202163628434501</v>
      </c>
      <c r="U4" s="65"/>
      <c r="V4" s="51">
        <v>0.31454105287120898</v>
      </c>
      <c r="W4" s="69"/>
      <c r="X4" s="49"/>
    </row>
    <row r="5" spans="1:24" s="2" customFormat="1" ht="8" customHeight="1">
      <c r="A5" s="49"/>
      <c r="B5" s="49"/>
      <c r="C5" s="66" t="s">
        <v>5</v>
      </c>
      <c r="D5" s="3">
        <v>-9.6826115153398899E-5</v>
      </c>
      <c r="E5" s="65" t="s">
        <v>2</v>
      </c>
      <c r="F5" s="3">
        <v>-9.2150918169375495E-5</v>
      </c>
      <c r="G5" s="65" t="s">
        <v>2</v>
      </c>
      <c r="H5" s="3">
        <v>-1.0288603726318E-4</v>
      </c>
      <c r="I5" s="65" t="s">
        <v>2</v>
      </c>
      <c r="J5" s="3">
        <v>-1.0031869341221299E-4</v>
      </c>
      <c r="K5" s="65" t="s">
        <v>2</v>
      </c>
      <c r="L5" s="3">
        <v>-1.01257831632658E-4</v>
      </c>
      <c r="M5" s="65" t="s">
        <v>2</v>
      </c>
      <c r="N5" s="3">
        <v>-9.8292326532156295E-5</v>
      </c>
      <c r="O5" s="65" t="s">
        <v>2</v>
      </c>
      <c r="P5" s="3">
        <v>-1.20848762465138E-4</v>
      </c>
      <c r="Q5" s="65" t="s">
        <v>2</v>
      </c>
      <c r="R5" s="3">
        <v>-1.19620227175014E-4</v>
      </c>
      <c r="S5" s="65" t="s">
        <v>2</v>
      </c>
      <c r="T5" s="3">
        <v>-1.1374706255497201E-4</v>
      </c>
      <c r="U5" s="65" t="s">
        <v>2</v>
      </c>
      <c r="V5" s="4">
        <v>-1.16781274014438E-4</v>
      </c>
      <c r="W5" s="69" t="s">
        <v>2</v>
      </c>
      <c r="X5" s="49"/>
    </row>
    <row r="6" spans="1:24" s="2" customFormat="1" ht="8" customHeight="1">
      <c r="A6" s="49"/>
      <c r="B6" s="49"/>
      <c r="C6" s="66"/>
      <c r="D6" s="50">
        <v>6.4072301759408403E-6</v>
      </c>
      <c r="E6" s="65"/>
      <c r="F6" s="50">
        <v>6.0144355949517801E-6</v>
      </c>
      <c r="G6" s="65"/>
      <c r="H6" s="50">
        <v>6.0085721054161501E-6</v>
      </c>
      <c r="I6" s="65"/>
      <c r="J6" s="50">
        <v>6.42653003184224E-6</v>
      </c>
      <c r="K6" s="65"/>
      <c r="L6" s="50">
        <v>5.9946114730850004E-6</v>
      </c>
      <c r="M6" s="65"/>
      <c r="N6" s="50">
        <v>5.9484416609251103E-6</v>
      </c>
      <c r="O6" s="65"/>
      <c r="P6" s="50">
        <v>7.0452472495521601E-6</v>
      </c>
      <c r="Q6" s="65"/>
      <c r="R6" s="50">
        <v>7.0404135727860102E-6</v>
      </c>
      <c r="S6" s="65"/>
      <c r="T6" s="50">
        <v>6.0890768993327002E-6</v>
      </c>
      <c r="U6" s="65"/>
      <c r="V6" s="51">
        <v>6.3745653983056603E-6</v>
      </c>
      <c r="W6" s="69"/>
      <c r="X6" s="49"/>
    </row>
    <row r="7" spans="1:24" s="2" customFormat="1" ht="8" customHeight="1">
      <c r="A7" s="49"/>
      <c r="B7" s="49"/>
      <c r="C7" s="66" t="s">
        <v>6</v>
      </c>
      <c r="D7" s="3">
        <v>0.25569181353765502</v>
      </c>
      <c r="E7" s="65" t="s">
        <v>2</v>
      </c>
      <c r="F7" s="3">
        <v>0.24988342009716999</v>
      </c>
      <c r="G7" s="65" t="s">
        <v>2</v>
      </c>
      <c r="H7" s="3">
        <v>0.222613290919873</v>
      </c>
      <c r="I7" s="65" t="s">
        <v>2</v>
      </c>
      <c r="J7" s="3">
        <v>0.19411534050694801</v>
      </c>
      <c r="K7" s="65" t="s">
        <v>2</v>
      </c>
      <c r="L7" s="3">
        <v>0.246224784460084</v>
      </c>
      <c r="M7" s="65" t="s">
        <v>2</v>
      </c>
      <c r="N7" s="3">
        <v>0.23753363430893501</v>
      </c>
      <c r="O7" s="65" t="s">
        <v>2</v>
      </c>
      <c r="P7" s="3">
        <v>0.19637502694848499</v>
      </c>
      <c r="Q7" s="65" t="s">
        <v>2</v>
      </c>
      <c r="R7" s="3">
        <v>0.21085626688667</v>
      </c>
      <c r="S7" s="65" t="s">
        <v>2</v>
      </c>
      <c r="T7" s="3">
        <v>0.20280697203529499</v>
      </c>
      <c r="U7" s="65" t="s">
        <v>2</v>
      </c>
      <c r="V7" s="4">
        <v>0.18532983602518699</v>
      </c>
      <c r="W7" s="69" t="s">
        <v>2</v>
      </c>
      <c r="X7" s="49"/>
    </row>
    <row r="8" spans="1:24" s="2" customFormat="1" ht="8" customHeight="1">
      <c r="A8" s="49"/>
      <c r="B8" s="49"/>
      <c r="C8" s="66"/>
      <c r="D8" s="50">
        <v>7.5821497306577E-3</v>
      </c>
      <c r="E8" s="65"/>
      <c r="F8" s="50">
        <v>7.7341118238090202E-3</v>
      </c>
      <c r="G8" s="65"/>
      <c r="H8" s="50">
        <v>7.7787607832462604E-3</v>
      </c>
      <c r="I8" s="65"/>
      <c r="J8" s="50">
        <v>8.6205796033896505E-3</v>
      </c>
      <c r="K8" s="65"/>
      <c r="L8" s="50">
        <v>8.6299010209037307E-3</v>
      </c>
      <c r="M8" s="65"/>
      <c r="N8" s="50">
        <v>8.8489076515497495E-3</v>
      </c>
      <c r="O8" s="65"/>
      <c r="P8" s="50">
        <v>1.0549795862516901E-2</v>
      </c>
      <c r="Q8" s="65"/>
      <c r="R8" s="50">
        <v>9.8946527533356997E-3</v>
      </c>
      <c r="S8" s="65"/>
      <c r="T8" s="50">
        <v>9.3452132701753992E-3</v>
      </c>
      <c r="U8" s="65"/>
      <c r="V8" s="51">
        <v>1.0413540156497401E-2</v>
      </c>
      <c r="W8" s="69"/>
      <c r="X8" s="49"/>
    </row>
    <row r="9" spans="1:24" s="2" customFormat="1" ht="8" customHeight="1">
      <c r="A9" s="49"/>
      <c r="B9" s="49"/>
      <c r="C9" s="66" t="s">
        <v>7</v>
      </c>
      <c r="D9" s="3">
        <v>4.82167861353744E-6</v>
      </c>
      <c r="E9" s="65" t="s">
        <v>2</v>
      </c>
      <c r="F9" s="3">
        <v>4.1922210549909699E-6</v>
      </c>
      <c r="G9" s="65" t="s">
        <v>2</v>
      </c>
      <c r="H9" s="3">
        <v>4.1366239868980996E-6</v>
      </c>
      <c r="I9" s="65" t="s">
        <v>2</v>
      </c>
      <c r="J9" s="3">
        <v>4.6574166382348603E-6</v>
      </c>
      <c r="K9" s="65" t="s">
        <v>2</v>
      </c>
      <c r="L9" s="3">
        <v>4.0468675795848097E-6</v>
      </c>
      <c r="M9" s="65" t="s">
        <v>2</v>
      </c>
      <c r="N9" s="3">
        <v>4.0392545389750599E-6</v>
      </c>
      <c r="O9" s="65" t="s">
        <v>2</v>
      </c>
      <c r="P9" s="3">
        <v>4.2957987314865401E-6</v>
      </c>
      <c r="Q9" s="65" t="s">
        <v>2</v>
      </c>
      <c r="R9" s="3">
        <v>4.1207781307857803E-6</v>
      </c>
      <c r="S9" s="65" t="s">
        <v>2</v>
      </c>
      <c r="T9" s="3">
        <v>4.2845268847128103E-6</v>
      </c>
      <c r="U9" s="65" t="s">
        <v>2</v>
      </c>
      <c r="V9" s="4">
        <v>4.2509102486072101E-6</v>
      </c>
      <c r="W9" s="69" t="s">
        <v>2</v>
      </c>
      <c r="X9" s="49"/>
    </row>
    <row r="10" spans="1:24" s="2" customFormat="1" ht="8" customHeight="1">
      <c r="A10" s="49"/>
      <c r="B10" s="49"/>
      <c r="C10" s="66"/>
      <c r="D10" s="50">
        <v>3.1573846171176702E-8</v>
      </c>
      <c r="E10" s="65"/>
      <c r="F10" s="50">
        <v>4.0481548900142197E-8</v>
      </c>
      <c r="G10" s="65"/>
      <c r="H10" s="50">
        <v>3.7340838023463803E-8</v>
      </c>
      <c r="I10" s="65"/>
      <c r="J10" s="50">
        <v>3.29905719397984E-8</v>
      </c>
      <c r="K10" s="65"/>
      <c r="L10" s="50">
        <v>3.9891994165537901E-8</v>
      </c>
      <c r="M10" s="65"/>
      <c r="N10" s="50">
        <v>3.9861002294050501E-8</v>
      </c>
      <c r="O10" s="65"/>
      <c r="P10" s="50">
        <v>4.6404942245330903E-8</v>
      </c>
      <c r="Q10" s="65"/>
      <c r="R10" s="50">
        <v>4.2396902822194799E-8</v>
      </c>
      <c r="S10" s="65"/>
      <c r="T10" s="50">
        <v>4.5638692797138799E-8</v>
      </c>
      <c r="U10" s="65"/>
      <c r="V10" s="51">
        <v>4.6194529389538299E-8</v>
      </c>
      <c r="W10" s="69"/>
      <c r="X10" s="49"/>
    </row>
    <row r="11" spans="1:24" s="2" customFormat="1" ht="8" customHeight="1">
      <c r="A11" s="49"/>
      <c r="B11" s="49"/>
      <c r="C11" s="66" t="s">
        <v>8</v>
      </c>
      <c r="D11" s="3">
        <v>1.65666111485118E-3</v>
      </c>
      <c r="E11" s="65" t="s">
        <v>2</v>
      </c>
      <c r="F11" s="3">
        <v>1.4831130528044599E-3</v>
      </c>
      <c r="G11" s="65" t="s">
        <v>2</v>
      </c>
      <c r="H11" s="3">
        <v>1.4030510563633101E-3</v>
      </c>
      <c r="I11" s="65" t="s">
        <v>2</v>
      </c>
      <c r="J11" s="3">
        <v>1.65965842004105E-3</v>
      </c>
      <c r="K11" s="65" t="s">
        <v>2</v>
      </c>
      <c r="L11" s="3">
        <v>1.4370169973693099E-3</v>
      </c>
      <c r="M11" s="65" t="s">
        <v>2</v>
      </c>
      <c r="N11" s="3">
        <v>1.43396962282581E-3</v>
      </c>
      <c r="O11" s="65" t="s">
        <v>2</v>
      </c>
      <c r="P11" s="3">
        <v>1.39300311602714E-3</v>
      </c>
      <c r="Q11" s="65" t="s">
        <v>2</v>
      </c>
      <c r="R11" s="3">
        <v>1.4446735706468599E-3</v>
      </c>
      <c r="S11" s="65" t="s">
        <v>2</v>
      </c>
      <c r="T11" s="3">
        <v>1.38234894517061E-3</v>
      </c>
      <c r="U11" s="65" t="s">
        <v>2</v>
      </c>
      <c r="V11" s="4">
        <v>1.3756212427432201E-3</v>
      </c>
      <c r="W11" s="69" t="s">
        <v>2</v>
      </c>
      <c r="X11" s="49"/>
    </row>
    <row r="12" spans="1:24" s="2" customFormat="1" ht="8" customHeight="1">
      <c r="A12" s="49"/>
      <c r="B12" s="49"/>
      <c r="C12" s="66"/>
      <c r="D12" s="50">
        <v>1.0811929448758501E-4</v>
      </c>
      <c r="E12" s="65"/>
      <c r="F12" s="50">
        <v>1.06259783672299E-4</v>
      </c>
      <c r="G12" s="65"/>
      <c r="H12" s="50">
        <v>1.0478720796760499E-4</v>
      </c>
      <c r="I12" s="65"/>
      <c r="J12" s="50">
        <v>1.0882873388766199E-4</v>
      </c>
      <c r="K12" s="65"/>
      <c r="L12" s="50">
        <v>1.04888835259792E-4</v>
      </c>
      <c r="M12" s="65"/>
      <c r="N12" s="50">
        <v>1.04674019428126E-4</v>
      </c>
      <c r="O12" s="65"/>
      <c r="P12" s="50">
        <v>1.04822655788825E-4</v>
      </c>
      <c r="Q12" s="65"/>
      <c r="R12" s="50">
        <v>1.04691649804385E-4</v>
      </c>
      <c r="S12" s="65"/>
      <c r="T12" s="50">
        <v>1.04348640695534E-4</v>
      </c>
      <c r="U12" s="65"/>
      <c r="V12" s="51">
        <v>1.0484076030910201E-4</v>
      </c>
      <c r="W12" s="69"/>
      <c r="X12" s="49"/>
    </row>
    <row r="13" spans="1:24" s="2" customFormat="1" ht="8" customHeight="1">
      <c r="A13" s="49"/>
      <c r="B13" s="49"/>
      <c r="C13" s="66" t="s">
        <v>9</v>
      </c>
      <c r="D13" s="3">
        <v>-6.6190029956782605E-4</v>
      </c>
      <c r="E13" s="65" t="s">
        <v>2</v>
      </c>
      <c r="F13" s="3">
        <v>-6.3538136269167397E-4</v>
      </c>
      <c r="G13" s="65" t="s">
        <v>2</v>
      </c>
      <c r="H13" s="3">
        <v>-6.1631562036883105E-4</v>
      </c>
      <c r="I13" s="65" t="s">
        <v>2</v>
      </c>
      <c r="J13" s="3">
        <v>-6.8501653036743204E-4</v>
      </c>
      <c r="K13" s="65" t="s">
        <v>2</v>
      </c>
      <c r="L13" s="3">
        <v>-5.9088346884679499E-4</v>
      </c>
      <c r="M13" s="65" t="s">
        <v>2</v>
      </c>
      <c r="N13" s="3">
        <v>-5.9255595367701305E-4</v>
      </c>
      <c r="O13" s="65" t="s">
        <v>2</v>
      </c>
      <c r="P13" s="3">
        <v>-6.0188052502053503E-4</v>
      </c>
      <c r="Q13" s="65" t="s">
        <v>2</v>
      </c>
      <c r="R13" s="3">
        <v>-6.0404615910179002E-4</v>
      </c>
      <c r="S13" s="65" t="s">
        <v>2</v>
      </c>
      <c r="T13" s="3">
        <v>-5.9748713525226399E-4</v>
      </c>
      <c r="U13" s="65" t="s">
        <v>2</v>
      </c>
      <c r="V13" s="4">
        <v>-5.99156310249635E-4</v>
      </c>
      <c r="W13" s="69" t="s">
        <v>2</v>
      </c>
      <c r="X13" s="49"/>
    </row>
    <row r="14" spans="1:24" s="2" customFormat="1" ht="8" customHeight="1">
      <c r="A14" s="49"/>
      <c r="B14" s="49"/>
      <c r="C14" s="66"/>
      <c r="D14" s="50">
        <v>3.5397638010759601E-5</v>
      </c>
      <c r="E14" s="65"/>
      <c r="F14" s="50">
        <v>3.51952349497281E-5</v>
      </c>
      <c r="G14" s="65"/>
      <c r="H14" s="50">
        <v>3.4949458145093498E-5</v>
      </c>
      <c r="I14" s="65"/>
      <c r="J14" s="50">
        <v>3.5568964768996797E-5</v>
      </c>
      <c r="K14" s="65"/>
      <c r="L14" s="50">
        <v>3.5105450992507001E-5</v>
      </c>
      <c r="M14" s="65"/>
      <c r="N14" s="50">
        <v>3.5064078567433601E-5</v>
      </c>
      <c r="O14" s="65"/>
      <c r="P14" s="50">
        <v>3.5134292677288302E-5</v>
      </c>
      <c r="Q14" s="65"/>
      <c r="R14" s="50">
        <v>3.5228392356010903E-5</v>
      </c>
      <c r="S14" s="65"/>
      <c r="T14" s="50">
        <v>3.5016604413006798E-5</v>
      </c>
      <c r="U14" s="65"/>
      <c r="V14" s="51">
        <v>3.5098358046415401E-5</v>
      </c>
      <c r="W14" s="69"/>
      <c r="X14" s="49"/>
    </row>
    <row r="15" spans="1:24" s="2" customFormat="1" ht="8" customHeight="1">
      <c r="A15" s="49"/>
      <c r="B15" s="49"/>
      <c r="C15" s="66" t="s">
        <v>10</v>
      </c>
      <c r="D15" s="3">
        <v>5.7186531859177603E-2</v>
      </c>
      <c r="E15" s="65" t="s">
        <v>2</v>
      </c>
      <c r="F15" s="3">
        <v>5.9270298217461298E-2</v>
      </c>
      <c r="G15" s="65" t="s">
        <v>2</v>
      </c>
      <c r="H15" s="3">
        <v>5.9747509710417097E-2</v>
      </c>
      <c r="I15" s="65" t="s">
        <v>2</v>
      </c>
      <c r="J15" s="3">
        <v>5.8768270705741699E-2</v>
      </c>
      <c r="K15" s="65" t="s">
        <v>2</v>
      </c>
      <c r="L15" s="3">
        <v>5.94417842689655E-2</v>
      </c>
      <c r="M15" s="65" t="s">
        <v>2</v>
      </c>
      <c r="N15" s="3">
        <v>5.9528489410330697E-2</v>
      </c>
      <c r="O15" s="65" t="s">
        <v>2</v>
      </c>
      <c r="P15" s="3">
        <v>6.1249426479896597E-2</v>
      </c>
      <c r="Q15" s="65" t="s">
        <v>2</v>
      </c>
      <c r="R15" s="3">
        <v>5.9289037314201598E-2</v>
      </c>
      <c r="S15" s="65" t="s">
        <v>2</v>
      </c>
      <c r="T15" s="3">
        <v>6.1527937909830403E-2</v>
      </c>
      <c r="U15" s="65" t="s">
        <v>2</v>
      </c>
      <c r="V15" s="4">
        <v>6.1086364249413702E-2</v>
      </c>
      <c r="W15" s="69" t="s">
        <v>2</v>
      </c>
      <c r="X15" s="49"/>
    </row>
    <row r="16" spans="1:24" s="2" customFormat="1" ht="8" customHeight="1">
      <c r="A16" s="49"/>
      <c r="B16" s="49"/>
      <c r="C16" s="66"/>
      <c r="D16" s="50">
        <v>1.18892482597392E-3</v>
      </c>
      <c r="E16" s="65"/>
      <c r="F16" s="50">
        <v>1.20359103292386E-3</v>
      </c>
      <c r="G16" s="65"/>
      <c r="H16" s="50">
        <v>1.20525313189046E-3</v>
      </c>
      <c r="I16" s="65"/>
      <c r="J16" s="50">
        <v>1.1791758275730201E-3</v>
      </c>
      <c r="K16" s="65"/>
      <c r="L16" s="50">
        <v>1.2131239984296499E-3</v>
      </c>
      <c r="M16" s="65"/>
      <c r="N16" s="50">
        <v>1.2108899515820999E-3</v>
      </c>
      <c r="O16" s="65"/>
      <c r="P16" s="50">
        <v>1.23492615847011E-3</v>
      </c>
      <c r="Q16" s="65"/>
      <c r="R16" s="50">
        <v>1.21008861507783E-3</v>
      </c>
      <c r="S16" s="65"/>
      <c r="T16" s="50">
        <v>1.21898360734272E-3</v>
      </c>
      <c r="U16" s="65"/>
      <c r="V16" s="51">
        <v>1.2137426322493699E-3</v>
      </c>
      <c r="W16" s="69"/>
      <c r="X16" s="49"/>
    </row>
    <row r="17" spans="1:24" s="2" customFormat="1" ht="8" customHeight="1">
      <c r="A17" s="49"/>
      <c r="B17" s="49"/>
      <c r="C17" s="66" t="s">
        <v>11</v>
      </c>
      <c r="D17" s="3">
        <v>1.2956814784499899</v>
      </c>
      <c r="E17" s="65" t="s">
        <v>2</v>
      </c>
      <c r="F17" s="3">
        <v>1.36092039620308</v>
      </c>
      <c r="G17" s="65" t="s">
        <v>2</v>
      </c>
      <c r="H17" s="3">
        <v>1.39544683315153</v>
      </c>
      <c r="I17" s="65" t="s">
        <v>2</v>
      </c>
      <c r="J17" s="3">
        <v>1.28062178924755</v>
      </c>
      <c r="K17" s="65" t="s">
        <v>2</v>
      </c>
      <c r="L17" s="3">
        <v>1.3952562182944599</v>
      </c>
      <c r="M17" s="65" t="s">
        <v>2</v>
      </c>
      <c r="N17" s="3">
        <v>1.3963675421116499</v>
      </c>
      <c r="O17" s="65" t="s">
        <v>2</v>
      </c>
      <c r="P17" s="3">
        <v>1.4123022223091799</v>
      </c>
      <c r="Q17" s="65" t="s">
        <v>2</v>
      </c>
      <c r="R17" s="3">
        <v>1.39137288615157</v>
      </c>
      <c r="S17" s="65" t="s">
        <v>2</v>
      </c>
      <c r="T17" s="3">
        <v>1.4159646851601999</v>
      </c>
      <c r="U17" s="65" t="s">
        <v>2</v>
      </c>
      <c r="V17" s="4">
        <v>1.41097144398839</v>
      </c>
      <c r="W17" s="69" t="s">
        <v>2</v>
      </c>
      <c r="X17" s="49"/>
    </row>
    <row r="18" spans="1:24" s="2" customFormat="1" ht="8" customHeight="1">
      <c r="A18" s="49"/>
      <c r="B18" s="49"/>
      <c r="C18" s="66"/>
      <c r="D18" s="50">
        <v>1.04593944392439E-2</v>
      </c>
      <c r="E18" s="65"/>
      <c r="F18" s="50">
        <v>1.0818593636665199E-2</v>
      </c>
      <c r="G18" s="65"/>
      <c r="H18" s="50">
        <v>1.0957249068361199E-2</v>
      </c>
      <c r="I18" s="65"/>
      <c r="J18" s="50">
        <v>1.05154341310068E-2</v>
      </c>
      <c r="K18" s="65"/>
      <c r="L18" s="50">
        <v>1.0960013535626201E-2</v>
      </c>
      <c r="M18" s="65"/>
      <c r="N18" s="50">
        <v>1.0973659065737299E-2</v>
      </c>
      <c r="O18" s="65"/>
      <c r="P18" s="50">
        <v>1.13889968773429E-2</v>
      </c>
      <c r="Q18" s="65"/>
      <c r="R18" s="50">
        <v>1.09877898097306E-2</v>
      </c>
      <c r="S18" s="65"/>
      <c r="T18" s="50">
        <v>1.1143333180615601E-2</v>
      </c>
      <c r="U18" s="65"/>
      <c r="V18" s="51">
        <v>1.10945867570738E-2</v>
      </c>
      <c r="W18" s="69"/>
      <c r="X18" s="49"/>
    </row>
    <row r="19" spans="1:24" s="2" customFormat="1" ht="8" customHeight="1">
      <c r="A19" s="49"/>
      <c r="B19" s="49"/>
      <c r="C19" s="66" t="s">
        <v>12</v>
      </c>
      <c r="D19" s="3"/>
      <c r="E19" s="3"/>
      <c r="F19" s="3">
        <v>-2.8675943112104901E-2</v>
      </c>
      <c r="G19" s="65" t="s">
        <v>2</v>
      </c>
      <c r="H19" s="3">
        <v>24.552858302726101</v>
      </c>
      <c r="I19" s="65" t="s">
        <v>2</v>
      </c>
      <c r="J19" s="3">
        <v>-17.3857715219564</v>
      </c>
      <c r="K19" s="65" t="s">
        <v>2</v>
      </c>
      <c r="L19" s="3">
        <v>21.9575238647984</v>
      </c>
      <c r="M19" s="65" t="s">
        <v>2</v>
      </c>
      <c r="N19" s="3">
        <v>21.3608435887021</v>
      </c>
      <c r="O19" s="65" t="s">
        <v>2</v>
      </c>
      <c r="P19" s="3">
        <v>15.6313630047324</v>
      </c>
      <c r="Q19" s="65" t="s">
        <v>2</v>
      </c>
      <c r="R19" s="3">
        <v>20.065312252313898</v>
      </c>
      <c r="S19" s="65" t="s">
        <v>2</v>
      </c>
      <c r="T19" s="3">
        <v>15.5616466288203</v>
      </c>
      <c r="U19" s="65" t="s">
        <v>2</v>
      </c>
      <c r="V19" s="4">
        <v>15.982785612707699</v>
      </c>
      <c r="W19" s="69" t="s">
        <v>2</v>
      </c>
      <c r="X19" s="49"/>
    </row>
    <row r="20" spans="1:24" s="2" customFormat="1" ht="8" customHeight="1">
      <c r="A20" s="49"/>
      <c r="B20" s="49"/>
      <c r="C20" s="66"/>
      <c r="D20" s="3"/>
      <c r="E20" s="3"/>
      <c r="F20" s="50">
        <v>1.1953738642623299E-3</v>
      </c>
      <c r="G20" s="65"/>
      <c r="H20" s="50">
        <v>0.72414474076522894</v>
      </c>
      <c r="I20" s="65"/>
      <c r="J20" s="50">
        <v>1.15587937428353</v>
      </c>
      <c r="K20" s="65"/>
      <c r="L20" s="50">
        <v>0.83273135824155997</v>
      </c>
      <c r="M20" s="65"/>
      <c r="N20" s="50">
        <v>0.83827686419193104</v>
      </c>
      <c r="O20" s="65"/>
      <c r="P20" s="50">
        <v>1.0147608272369899</v>
      </c>
      <c r="Q20" s="65"/>
      <c r="R20" s="50">
        <v>0.85951615126365599</v>
      </c>
      <c r="S20" s="65"/>
      <c r="T20" s="50">
        <v>0.964872593220375</v>
      </c>
      <c r="U20" s="65"/>
      <c r="V20" s="51">
        <v>0.99317820968643</v>
      </c>
      <c r="W20" s="69"/>
      <c r="X20" s="49"/>
    </row>
    <row r="21" spans="1:24" s="2" customFormat="1" ht="8" customHeight="1">
      <c r="A21" s="49"/>
      <c r="B21" s="49"/>
      <c r="C21" s="66" t="s">
        <v>13</v>
      </c>
      <c r="D21" s="3"/>
      <c r="E21" s="3"/>
      <c r="F21" s="3"/>
      <c r="G21" s="3"/>
      <c r="H21" s="3"/>
      <c r="I21" s="3"/>
      <c r="J21" s="3"/>
      <c r="K21" s="3"/>
      <c r="L21" s="3">
        <v>-0.117496327297984</v>
      </c>
      <c r="M21" s="65" t="s">
        <v>2</v>
      </c>
      <c r="N21" s="3">
        <v>-0.13378124979464601</v>
      </c>
      <c r="O21" s="65" t="s">
        <v>2</v>
      </c>
      <c r="P21" s="3">
        <v>-2.9334254582954202E-3</v>
      </c>
      <c r="Q21" s="65" t="s">
        <v>4</v>
      </c>
      <c r="R21" s="3">
        <v>-6.7619654954060499E-2</v>
      </c>
      <c r="S21" s="65" t="s">
        <v>14</v>
      </c>
      <c r="T21" s="3">
        <v>-2.0911871096400698E-2</v>
      </c>
      <c r="U21" s="65" t="s">
        <v>4</v>
      </c>
      <c r="V21" s="4">
        <v>-4.4906842422831703E-2</v>
      </c>
      <c r="W21" s="69" t="s">
        <v>3</v>
      </c>
      <c r="X21" s="49"/>
    </row>
    <row r="22" spans="1:24" s="2" customFormat="1" ht="8" customHeight="1">
      <c r="A22" s="49"/>
      <c r="B22" s="49"/>
      <c r="C22" s="66"/>
      <c r="D22" s="3"/>
      <c r="E22" s="3"/>
      <c r="F22" s="3"/>
      <c r="G22" s="3"/>
      <c r="H22" s="3"/>
      <c r="I22" s="3"/>
      <c r="J22" s="3"/>
      <c r="K22" s="3"/>
      <c r="L22" s="50">
        <v>1.9149500443601201E-2</v>
      </c>
      <c r="M22" s="65"/>
      <c r="N22" s="50">
        <v>1.9550532804795399E-2</v>
      </c>
      <c r="O22" s="65"/>
      <c r="P22" s="50">
        <v>2.37271921414887E-2</v>
      </c>
      <c r="Q22" s="65"/>
      <c r="R22" s="50">
        <v>2.2522482489315401E-2</v>
      </c>
      <c r="S22" s="65"/>
      <c r="T22" s="50">
        <v>2.1742422500305301E-2</v>
      </c>
      <c r="U22" s="65"/>
      <c r="V22" s="51">
        <v>2.1755012957865801E-2</v>
      </c>
      <c r="W22" s="69"/>
      <c r="X22" s="49"/>
    </row>
    <row r="23" spans="1:24" s="2" customFormat="1" ht="8" customHeight="1">
      <c r="A23" s="49"/>
      <c r="B23" s="49"/>
      <c r="C23" s="66" t="s">
        <v>15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v>9.6040482706638504E-5</v>
      </c>
      <c r="O23" s="65" t="s">
        <v>2</v>
      </c>
      <c r="P23" s="3">
        <v>1.83720343028393E-4</v>
      </c>
      <c r="Q23" s="65" t="s">
        <v>2</v>
      </c>
      <c r="R23" s="3">
        <v>2.0006444823376701E-4</v>
      </c>
      <c r="S23" s="65" t="s">
        <v>2</v>
      </c>
      <c r="T23" s="3">
        <v>1.5014195760289299E-4</v>
      </c>
      <c r="U23" s="65" t="s">
        <v>2</v>
      </c>
      <c r="V23" s="4">
        <v>2.19772100533293E-4</v>
      </c>
      <c r="W23" s="69" t="s">
        <v>2</v>
      </c>
      <c r="X23" s="49"/>
    </row>
    <row r="24" spans="1:24" s="2" customFormat="1" ht="8" customHeight="1">
      <c r="A24" s="49"/>
      <c r="B24" s="49"/>
      <c r="C24" s="66"/>
      <c r="D24" s="3"/>
      <c r="E24" s="3"/>
      <c r="F24" s="3"/>
      <c r="G24" s="3"/>
      <c r="H24" s="3"/>
      <c r="I24" s="3"/>
      <c r="J24" s="3"/>
      <c r="K24" s="3"/>
      <c r="L24" s="3"/>
      <c r="M24" s="3"/>
      <c r="N24" s="50">
        <v>2.2106301946516399E-5</v>
      </c>
      <c r="O24" s="65"/>
      <c r="P24" s="50">
        <v>2.8407840320626899E-5</v>
      </c>
      <c r="Q24" s="65"/>
      <c r="R24" s="50">
        <v>2.8032817079926802E-5</v>
      </c>
      <c r="S24" s="65"/>
      <c r="T24" s="50">
        <v>2.25471018849504E-5</v>
      </c>
      <c r="U24" s="65"/>
      <c r="V24" s="51">
        <v>2.5740987098998E-5</v>
      </c>
      <c r="W24" s="69"/>
      <c r="X24" s="49"/>
    </row>
    <row r="25" spans="1:24" s="2" customFormat="1" ht="8" customHeight="1">
      <c r="A25" s="49"/>
      <c r="B25" s="49"/>
      <c r="C25" s="66" t="s">
        <v>16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v>24.3435472107519</v>
      </c>
      <c r="Q25" s="65" t="s">
        <v>19</v>
      </c>
      <c r="R25" s="3">
        <v>58.497237871583799</v>
      </c>
      <c r="S25" s="65" t="s">
        <v>2</v>
      </c>
      <c r="T25" s="3"/>
      <c r="U25" s="65"/>
      <c r="V25" s="4"/>
      <c r="W25" s="69"/>
      <c r="X25" s="49"/>
    </row>
    <row r="26" spans="1:24" s="2" customFormat="1" ht="8" customHeight="1">
      <c r="A26" s="49"/>
      <c r="B26" s="49"/>
      <c r="C26" s="6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50">
        <v>14.389918590420899</v>
      </c>
      <c r="Q26" s="65"/>
      <c r="R26" s="50">
        <v>9.6369903309840197</v>
      </c>
      <c r="S26" s="65"/>
      <c r="T26" s="50"/>
      <c r="U26" s="65"/>
      <c r="V26" s="51"/>
      <c r="W26" s="69"/>
      <c r="X26" s="49"/>
    </row>
    <row r="27" spans="1:24" s="2" customFormat="1" ht="8" customHeight="1">
      <c r="A27" s="49"/>
      <c r="B27" s="49"/>
      <c r="C27" s="66" t="s">
        <v>17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>
        <v>14.4524183881519</v>
      </c>
      <c r="Q27" s="65" t="s">
        <v>2</v>
      </c>
      <c r="R27" s="3"/>
      <c r="S27" s="3"/>
      <c r="T27" s="3">
        <v>15.0697434822522</v>
      </c>
      <c r="U27" s="65" t="s">
        <v>2</v>
      </c>
      <c r="V27" s="4"/>
      <c r="W27" s="69"/>
      <c r="X27" s="49"/>
    </row>
    <row r="28" spans="1:24" s="2" customFormat="1" ht="8" customHeight="1">
      <c r="A28" s="49"/>
      <c r="B28" s="49"/>
      <c r="C28" s="6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50">
        <v>2.2462679724996901</v>
      </c>
      <c r="Q28" s="65"/>
      <c r="R28" s="3"/>
      <c r="S28" s="3"/>
      <c r="T28" s="50">
        <v>1.29514286030902</v>
      </c>
      <c r="U28" s="65"/>
      <c r="V28" s="51"/>
      <c r="W28" s="69"/>
      <c r="X28" s="49"/>
    </row>
    <row r="29" spans="1:24" s="2" customFormat="1" ht="8" customHeight="1">
      <c r="A29" s="49"/>
      <c r="B29" s="49"/>
      <c r="C29" s="66" t="s">
        <v>18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v>0.30515834137439701</v>
      </c>
      <c r="Q29" s="65" t="s">
        <v>4</v>
      </c>
      <c r="R29" s="3"/>
      <c r="S29" s="3"/>
      <c r="T29" s="3"/>
      <c r="U29" s="3"/>
      <c r="V29" s="4">
        <v>-4.5920588458242104</v>
      </c>
      <c r="W29" s="4" t="s">
        <v>2</v>
      </c>
      <c r="X29" s="49"/>
    </row>
    <row r="30" spans="1:24" s="2" customFormat="1" ht="8" customHeight="1">
      <c r="A30" s="49"/>
      <c r="B30" s="49"/>
      <c r="C30" s="67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>
        <v>1.0454952630051499</v>
      </c>
      <c r="Q30" s="68"/>
      <c r="R30" s="53"/>
      <c r="S30" s="53"/>
      <c r="T30" s="53"/>
      <c r="U30" s="53"/>
      <c r="V30" s="55">
        <v>0.473201159713112</v>
      </c>
      <c r="W30" s="55" t="s">
        <v>2</v>
      </c>
      <c r="X30" s="49"/>
    </row>
    <row r="31" spans="1:24" s="10" customFormat="1">
      <c r="C31" s="5"/>
      <c r="D31" s="6"/>
      <c r="E31" s="7"/>
      <c r="F31" s="6"/>
      <c r="G31" s="7"/>
      <c r="H31" s="6"/>
      <c r="I31" s="7"/>
      <c r="J31" s="6"/>
      <c r="K31" s="7"/>
      <c r="L31" s="6"/>
      <c r="M31" s="7"/>
      <c r="N31" s="6"/>
      <c r="O31" s="7"/>
      <c r="P31" s="6"/>
      <c r="Q31" s="7"/>
      <c r="R31" s="6"/>
      <c r="S31" s="7"/>
      <c r="T31" s="6"/>
      <c r="U31" s="7"/>
      <c r="V31" s="8"/>
      <c r="W31" s="9"/>
    </row>
  </sheetData>
  <mergeCells count="132">
    <mergeCell ref="C5:C6"/>
    <mergeCell ref="E5:E6"/>
    <mergeCell ref="G5:G6"/>
    <mergeCell ref="I5:I6"/>
    <mergeCell ref="K5:K6"/>
    <mergeCell ref="P2:Q2"/>
    <mergeCell ref="R2:S2"/>
    <mergeCell ref="T2:U2"/>
    <mergeCell ref="V2:W2"/>
    <mergeCell ref="C3:C4"/>
    <mergeCell ref="E3:E4"/>
    <mergeCell ref="G3:G4"/>
    <mergeCell ref="I3:I4"/>
    <mergeCell ref="K3:K4"/>
    <mergeCell ref="M3:M4"/>
    <mergeCell ref="D2:E2"/>
    <mergeCell ref="F2:G2"/>
    <mergeCell ref="H2:I2"/>
    <mergeCell ref="J2:K2"/>
    <mergeCell ref="L2:M2"/>
    <mergeCell ref="N2:O2"/>
    <mergeCell ref="M5:M6"/>
    <mergeCell ref="O5:O6"/>
    <mergeCell ref="Q5:Q6"/>
    <mergeCell ref="S5:S6"/>
    <mergeCell ref="U5:U6"/>
    <mergeCell ref="W5:W6"/>
    <mergeCell ref="O3:O4"/>
    <mergeCell ref="Q3:Q4"/>
    <mergeCell ref="S3:S4"/>
    <mergeCell ref="U3:U4"/>
    <mergeCell ref="W3:W4"/>
    <mergeCell ref="C9:C10"/>
    <mergeCell ref="E9:E10"/>
    <mergeCell ref="G9:G10"/>
    <mergeCell ref="I9:I10"/>
    <mergeCell ref="K9:K10"/>
    <mergeCell ref="C7:C8"/>
    <mergeCell ref="E7:E8"/>
    <mergeCell ref="G7:G8"/>
    <mergeCell ref="I7:I8"/>
    <mergeCell ref="K7:K8"/>
    <mergeCell ref="M9:M10"/>
    <mergeCell ref="O9:O10"/>
    <mergeCell ref="Q9:Q10"/>
    <mergeCell ref="S9:S10"/>
    <mergeCell ref="U9:U10"/>
    <mergeCell ref="W9:W10"/>
    <mergeCell ref="O7:O8"/>
    <mergeCell ref="Q7:Q8"/>
    <mergeCell ref="S7:S8"/>
    <mergeCell ref="U7:U8"/>
    <mergeCell ref="W7:W8"/>
    <mergeCell ref="M7:M8"/>
    <mergeCell ref="C13:C14"/>
    <mergeCell ref="E13:E14"/>
    <mergeCell ref="G13:G14"/>
    <mergeCell ref="I13:I14"/>
    <mergeCell ref="K13:K14"/>
    <mergeCell ref="C11:C12"/>
    <mergeCell ref="E11:E12"/>
    <mergeCell ref="G11:G12"/>
    <mergeCell ref="I11:I12"/>
    <mergeCell ref="K11:K12"/>
    <mergeCell ref="M13:M14"/>
    <mergeCell ref="O13:O14"/>
    <mergeCell ref="Q13:Q14"/>
    <mergeCell ref="S13:S14"/>
    <mergeCell ref="U13:U14"/>
    <mergeCell ref="W13:W14"/>
    <mergeCell ref="O11:O12"/>
    <mergeCell ref="Q11:Q12"/>
    <mergeCell ref="S11:S12"/>
    <mergeCell ref="U11:U12"/>
    <mergeCell ref="W11:W12"/>
    <mergeCell ref="M11:M12"/>
    <mergeCell ref="C17:C18"/>
    <mergeCell ref="E17:E18"/>
    <mergeCell ref="G17:G18"/>
    <mergeCell ref="I17:I18"/>
    <mergeCell ref="K17:K18"/>
    <mergeCell ref="C15:C16"/>
    <mergeCell ref="E15:E16"/>
    <mergeCell ref="G15:G16"/>
    <mergeCell ref="I15:I16"/>
    <mergeCell ref="K15:K16"/>
    <mergeCell ref="M17:M18"/>
    <mergeCell ref="O17:O18"/>
    <mergeCell ref="Q17:Q18"/>
    <mergeCell ref="S17:S18"/>
    <mergeCell ref="U17:U18"/>
    <mergeCell ref="W17:W18"/>
    <mergeCell ref="O15:O16"/>
    <mergeCell ref="Q15:Q16"/>
    <mergeCell ref="S15:S16"/>
    <mergeCell ref="U15:U16"/>
    <mergeCell ref="W15:W16"/>
    <mergeCell ref="M15:M16"/>
    <mergeCell ref="W21:W22"/>
    <mergeCell ref="C23:C24"/>
    <mergeCell ref="O23:O24"/>
    <mergeCell ref="Q23:Q24"/>
    <mergeCell ref="S23:S24"/>
    <mergeCell ref="U23:U24"/>
    <mergeCell ref="W23:W24"/>
    <mergeCell ref="Q19:Q20"/>
    <mergeCell ref="S19:S20"/>
    <mergeCell ref="U19:U20"/>
    <mergeCell ref="W19:W20"/>
    <mergeCell ref="C21:C22"/>
    <mergeCell ref="M21:M22"/>
    <mergeCell ref="O21:O22"/>
    <mergeCell ref="Q21:Q22"/>
    <mergeCell ref="S21:S22"/>
    <mergeCell ref="U21:U22"/>
    <mergeCell ref="C19:C20"/>
    <mergeCell ref="G19:G20"/>
    <mergeCell ref="I19:I20"/>
    <mergeCell ref="K19:K20"/>
    <mergeCell ref="M19:M20"/>
    <mergeCell ref="O19:O20"/>
    <mergeCell ref="C29:C30"/>
    <mergeCell ref="Q29:Q30"/>
    <mergeCell ref="C25:C26"/>
    <mergeCell ref="Q25:Q26"/>
    <mergeCell ref="S25:S26"/>
    <mergeCell ref="U25:U26"/>
    <mergeCell ref="W25:W26"/>
    <mergeCell ref="C27:C28"/>
    <mergeCell ref="Q27:Q28"/>
    <mergeCell ref="U27:U28"/>
    <mergeCell ref="W27:W2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250" zoomScaleNormal="250" zoomScalePageLayoutView="250" workbookViewId="0">
      <selection activeCell="O16" sqref="O16"/>
    </sheetView>
  </sheetViews>
  <sheetFormatPr baseColWidth="10" defaultColWidth="12.5" defaultRowHeight="15" x14ac:dyDescent="0"/>
  <cols>
    <col min="1" max="1" width="4.5" style="10" customWidth="1"/>
    <col min="2" max="2" width="1.83203125" style="10" customWidth="1"/>
    <col min="3" max="3" width="7.1640625" style="5" customWidth="1"/>
    <col min="4" max="4" width="5" style="6" customWidth="1"/>
    <col min="5" max="5" width="1.6640625" style="7" customWidth="1"/>
    <col min="6" max="6" width="5" style="6" customWidth="1"/>
    <col min="7" max="7" width="1.6640625" style="7" customWidth="1"/>
    <col min="8" max="8" width="5" style="6" customWidth="1"/>
    <col min="9" max="9" width="1.6640625" style="7" customWidth="1"/>
    <col min="10" max="10" width="5" style="6" customWidth="1"/>
    <col min="11" max="11" width="1.6640625" style="7" customWidth="1"/>
    <col min="12" max="12" width="5" style="8" customWidth="1"/>
    <col min="13" max="13" width="1.6640625" style="9" customWidth="1"/>
    <col min="14" max="14" width="12.5" style="10"/>
    <col min="15" max="16384" width="12.5" style="11"/>
  </cols>
  <sheetData>
    <row r="1" spans="1:14" s="1" customFormat="1" ht="6" customHeight="1">
      <c r="A1" s="10"/>
      <c r="B1" s="10"/>
      <c r="C1" s="5"/>
      <c r="D1" s="6"/>
      <c r="E1" s="7"/>
      <c r="F1" s="6"/>
      <c r="G1" s="7"/>
      <c r="H1" s="6"/>
      <c r="I1" s="7"/>
      <c r="J1" s="6"/>
      <c r="K1" s="7"/>
      <c r="L1" s="8"/>
      <c r="M1" s="9"/>
      <c r="N1" s="10"/>
    </row>
    <row r="2" spans="1:14" s="1" customFormat="1">
      <c r="A2" s="10"/>
      <c r="B2" s="10"/>
      <c r="C2" s="52" t="s">
        <v>0</v>
      </c>
      <c r="D2" s="70">
        <v>1</v>
      </c>
      <c r="E2" s="70"/>
      <c r="F2" s="70">
        <v>6</v>
      </c>
      <c r="G2" s="70"/>
      <c r="H2" s="70">
        <v>8</v>
      </c>
      <c r="I2" s="70"/>
      <c r="J2" s="70">
        <v>9</v>
      </c>
      <c r="K2" s="70"/>
      <c r="L2" s="71">
        <v>10</v>
      </c>
      <c r="M2" s="71"/>
      <c r="N2" s="10"/>
    </row>
    <row r="3" spans="1:14" s="2" customFormat="1" ht="8" customHeight="1">
      <c r="A3" s="49"/>
      <c r="B3" s="49"/>
      <c r="C3" s="66" t="s">
        <v>1</v>
      </c>
      <c r="D3" s="3">
        <v>0.77601279010838797</v>
      </c>
      <c r="E3" s="65" t="s">
        <v>2</v>
      </c>
      <c r="F3" s="3">
        <v>0</v>
      </c>
      <c r="G3" s="65" t="s">
        <v>3</v>
      </c>
      <c r="H3" s="3">
        <v>0</v>
      </c>
      <c r="I3" s="65" t="s">
        <v>4</v>
      </c>
      <c r="J3" s="3">
        <v>0</v>
      </c>
      <c r="K3" s="65" t="s">
        <v>2</v>
      </c>
      <c r="L3" s="4">
        <v>0</v>
      </c>
      <c r="M3" s="69" t="s">
        <v>2</v>
      </c>
      <c r="N3" s="49"/>
    </row>
    <row r="4" spans="1:14" s="2" customFormat="1" ht="8" customHeight="1">
      <c r="A4" s="49"/>
      <c r="B4" s="49"/>
      <c r="C4" s="66"/>
      <c r="D4" s="50">
        <v>8.5978641170353795E-2</v>
      </c>
      <c r="E4" s="65"/>
      <c r="F4" s="50">
        <v>8.3345236582693299E-2</v>
      </c>
      <c r="G4" s="65"/>
      <c r="H4" s="50">
        <v>9.8290828251082193E-2</v>
      </c>
      <c r="I4" s="65"/>
      <c r="J4" s="50">
        <v>0.202163628434501</v>
      </c>
      <c r="K4" s="65"/>
      <c r="L4" s="51">
        <v>0.31454105287120898</v>
      </c>
      <c r="M4" s="69"/>
      <c r="N4" s="49"/>
    </row>
    <row r="5" spans="1:14" s="2" customFormat="1" ht="8" customHeight="1">
      <c r="A5" s="49"/>
      <c r="B5" s="49"/>
      <c r="C5" s="66" t="s">
        <v>5</v>
      </c>
      <c r="D5" s="3">
        <v>-1.13675931361906E-3</v>
      </c>
      <c r="E5" s="65" t="s">
        <v>2</v>
      </c>
      <c r="F5" s="3">
        <v>-1.1539729489889899E-3</v>
      </c>
      <c r="G5" s="65" t="s">
        <v>2</v>
      </c>
      <c r="H5" s="3">
        <v>-1.40436706691162E-3</v>
      </c>
      <c r="I5" s="65" t="s">
        <v>2</v>
      </c>
      <c r="J5" s="3">
        <v>-1.3354148573587201E-3</v>
      </c>
      <c r="K5" s="65" t="s">
        <v>2</v>
      </c>
      <c r="L5" s="4">
        <v>-1.3710371492432301E-3</v>
      </c>
      <c r="M5" s="69" t="s">
        <v>2</v>
      </c>
      <c r="N5" s="49"/>
    </row>
    <row r="6" spans="1:14" s="2" customFormat="1" ht="8" customHeight="1">
      <c r="A6" s="49"/>
      <c r="B6" s="49"/>
      <c r="C6" s="66"/>
      <c r="D6" s="50">
        <v>6.4072301759408403E-6</v>
      </c>
      <c r="E6" s="65"/>
      <c r="F6" s="50">
        <v>5.9484416609251103E-6</v>
      </c>
      <c r="G6" s="65"/>
      <c r="H6" s="50">
        <v>7.0404135727860102E-6</v>
      </c>
      <c r="I6" s="65"/>
      <c r="J6" s="50">
        <v>6.0890768993327002E-6</v>
      </c>
      <c r="K6" s="65"/>
      <c r="L6" s="51">
        <v>6.3745653983056603E-6</v>
      </c>
      <c r="M6" s="69"/>
      <c r="N6" s="49"/>
    </row>
    <row r="7" spans="1:14" s="2" customFormat="1" ht="8" customHeight="1">
      <c r="A7" s="49"/>
      <c r="B7" s="49"/>
      <c r="C7" s="66" t="s">
        <v>6</v>
      </c>
      <c r="D7" s="3">
        <v>1.64546148386308E-3</v>
      </c>
      <c r="E7" s="65" t="s">
        <v>2</v>
      </c>
      <c r="F7" s="3">
        <v>1.5286075880556499E-3</v>
      </c>
      <c r="G7" s="65" t="s">
        <v>2</v>
      </c>
      <c r="H7" s="3">
        <v>1.35692989537999E-3</v>
      </c>
      <c r="I7" s="65" t="s">
        <v>2</v>
      </c>
      <c r="J7" s="3">
        <v>1.305130017758E-3</v>
      </c>
      <c r="K7" s="65" t="s">
        <v>2</v>
      </c>
      <c r="L7" s="4">
        <v>1.1926588605669099E-3</v>
      </c>
      <c r="M7" s="69" t="s">
        <v>2</v>
      </c>
      <c r="N7" s="49"/>
    </row>
    <row r="8" spans="1:14" s="2" customFormat="1" ht="8" customHeight="1">
      <c r="A8" s="49"/>
      <c r="B8" s="49"/>
      <c r="C8" s="66"/>
      <c r="D8" s="50">
        <v>7.5821497306577E-3</v>
      </c>
      <c r="E8" s="65"/>
      <c r="F8" s="50">
        <v>8.8489076515497495E-3</v>
      </c>
      <c r="G8" s="65"/>
      <c r="H8" s="50">
        <v>9.8946527533356997E-3</v>
      </c>
      <c r="I8" s="65"/>
      <c r="J8" s="50">
        <v>9.3452132701753992E-3</v>
      </c>
      <c r="K8" s="65"/>
      <c r="L8" s="51">
        <v>1.0413540156497401E-2</v>
      </c>
      <c r="M8" s="69"/>
      <c r="N8" s="49"/>
    </row>
    <row r="9" spans="1:14" s="2" customFormat="1" ht="8" customHeight="1">
      <c r="A9" s="49"/>
      <c r="B9" s="49"/>
      <c r="C9" s="66" t="s">
        <v>7</v>
      </c>
      <c r="D9" s="3">
        <v>3.6016502620538201E-3</v>
      </c>
      <c r="E9" s="65" t="s">
        <v>2</v>
      </c>
      <c r="F9" s="3">
        <v>3.0172027907369101E-3</v>
      </c>
      <c r="G9" s="65" t="s">
        <v>2</v>
      </c>
      <c r="H9" s="3">
        <v>3.0780984848182702E-3</v>
      </c>
      <c r="I9" s="65" t="s">
        <v>2</v>
      </c>
      <c r="J9" s="3">
        <v>3.20041392509594E-3</v>
      </c>
      <c r="K9" s="65" t="s">
        <v>2</v>
      </c>
      <c r="L9" s="4">
        <v>3.1753032995351302E-3</v>
      </c>
      <c r="M9" s="69" t="s">
        <v>2</v>
      </c>
      <c r="N9" s="49"/>
    </row>
    <row r="10" spans="1:14" s="2" customFormat="1" ht="8" customHeight="1">
      <c r="A10" s="49"/>
      <c r="B10" s="49"/>
      <c r="C10" s="66"/>
      <c r="D10" s="50">
        <v>3.1573846171176702E-8</v>
      </c>
      <c r="E10" s="65"/>
      <c r="F10" s="50">
        <v>3.9861002294050501E-8</v>
      </c>
      <c r="G10" s="65"/>
      <c r="H10" s="50">
        <v>4.2396902822194799E-8</v>
      </c>
      <c r="I10" s="65"/>
      <c r="J10" s="50">
        <v>4.5638692797138799E-8</v>
      </c>
      <c r="K10" s="65"/>
      <c r="L10" s="51">
        <v>4.6194529389538299E-8</v>
      </c>
      <c r="M10" s="69"/>
      <c r="N10" s="49"/>
    </row>
    <row r="11" spans="1:14" s="2" customFormat="1" ht="8" customHeight="1">
      <c r="A11" s="49"/>
      <c r="B11" s="49"/>
      <c r="C11" s="66" t="s">
        <v>8</v>
      </c>
      <c r="D11" s="3">
        <v>8.6421691909028804E-4</v>
      </c>
      <c r="E11" s="65" t="s">
        <v>2</v>
      </c>
      <c r="F11" s="3">
        <v>7.4804726108327105E-4</v>
      </c>
      <c r="G11" s="65" t="s">
        <v>2</v>
      </c>
      <c r="H11" s="3">
        <v>7.5363110241635095E-4</v>
      </c>
      <c r="I11" s="65" t="s">
        <v>2</v>
      </c>
      <c r="J11" s="3">
        <v>7.2111872234676701E-4</v>
      </c>
      <c r="K11" s="65" t="s">
        <v>2</v>
      </c>
      <c r="L11" s="4">
        <v>7.17609136582831E-4</v>
      </c>
      <c r="M11" s="69" t="s">
        <v>2</v>
      </c>
      <c r="N11" s="49"/>
    </row>
    <row r="12" spans="1:14" s="2" customFormat="1" ht="8" customHeight="1">
      <c r="A12" s="49"/>
      <c r="B12" s="49"/>
      <c r="C12" s="66"/>
      <c r="D12" s="50">
        <v>1.0811929448758501E-4</v>
      </c>
      <c r="E12" s="65"/>
      <c r="F12" s="50">
        <v>1.04674019428126E-4</v>
      </c>
      <c r="G12" s="65"/>
      <c r="H12" s="50">
        <v>1.04691649804385E-4</v>
      </c>
      <c r="I12" s="65"/>
      <c r="J12" s="50">
        <v>1.04348640695534E-4</v>
      </c>
      <c r="K12" s="65"/>
      <c r="L12" s="51">
        <v>1.0484076030910201E-4</v>
      </c>
      <c r="M12" s="69"/>
      <c r="N12" s="49"/>
    </row>
    <row r="13" spans="1:14" s="2" customFormat="1" ht="8" customHeight="1">
      <c r="A13" s="49"/>
      <c r="B13" s="49"/>
      <c r="C13" s="66" t="s">
        <v>9</v>
      </c>
      <c r="D13" s="3">
        <v>-1.16406886155155E-3</v>
      </c>
      <c r="E13" s="65" t="s">
        <v>2</v>
      </c>
      <c r="F13" s="3">
        <v>-1.0421145523771E-3</v>
      </c>
      <c r="G13" s="65" t="s">
        <v>2</v>
      </c>
      <c r="H13" s="3">
        <v>-1.0623221128760901E-3</v>
      </c>
      <c r="I13" s="65" t="s">
        <v>2</v>
      </c>
      <c r="J13" s="3">
        <v>-1.05078690820796E-3</v>
      </c>
      <c r="K13" s="65" t="s">
        <v>2</v>
      </c>
      <c r="L13" s="4">
        <v>-1.0537224479564499E-3</v>
      </c>
      <c r="M13" s="69" t="s">
        <v>2</v>
      </c>
      <c r="N13" s="49"/>
    </row>
    <row r="14" spans="1:14" s="2" customFormat="1" ht="8" customHeight="1">
      <c r="A14" s="49"/>
      <c r="B14" s="49"/>
      <c r="C14" s="66"/>
      <c r="D14" s="50">
        <v>3.5397638010759601E-5</v>
      </c>
      <c r="E14" s="65"/>
      <c r="F14" s="50">
        <v>3.5064078567433601E-5</v>
      </c>
      <c r="G14" s="65"/>
      <c r="H14" s="50">
        <v>3.5228392356010903E-5</v>
      </c>
      <c r="I14" s="65"/>
      <c r="J14" s="50">
        <v>3.5016604413006798E-5</v>
      </c>
      <c r="K14" s="65"/>
      <c r="L14" s="51">
        <v>3.5098358046415401E-5</v>
      </c>
      <c r="M14" s="69"/>
      <c r="N14" s="49"/>
    </row>
    <row r="15" spans="1:14" s="2" customFormat="1" ht="8" customHeight="1">
      <c r="A15" s="49"/>
      <c r="B15" s="49"/>
      <c r="C15" s="66" t="s">
        <v>10</v>
      </c>
      <c r="D15" s="3">
        <v>1.0383358954001499E-3</v>
      </c>
      <c r="E15" s="65" t="s">
        <v>2</v>
      </c>
      <c r="F15" s="3">
        <v>1.08085882014848E-3</v>
      </c>
      <c r="G15" s="65" t="s">
        <v>2</v>
      </c>
      <c r="H15" s="3">
        <v>1.0765110882865101E-3</v>
      </c>
      <c r="I15" s="65" t="s">
        <v>2</v>
      </c>
      <c r="J15" s="3">
        <v>1.11716280782772E-3</v>
      </c>
      <c r="K15" s="65" t="s">
        <v>2</v>
      </c>
      <c r="L15" s="4">
        <v>1.10914515459422E-3</v>
      </c>
      <c r="M15" s="69" t="s">
        <v>2</v>
      </c>
      <c r="N15" s="49"/>
    </row>
    <row r="16" spans="1:14" s="2" customFormat="1" ht="8" customHeight="1">
      <c r="A16" s="49"/>
      <c r="B16" s="49"/>
      <c r="C16" s="66"/>
      <c r="D16" s="50">
        <v>1.18892482597392E-3</v>
      </c>
      <c r="E16" s="65"/>
      <c r="F16" s="50">
        <v>1.2108899515820999E-3</v>
      </c>
      <c r="G16" s="65"/>
      <c r="H16" s="50">
        <v>1.21008861507783E-3</v>
      </c>
      <c r="I16" s="65"/>
      <c r="J16" s="50">
        <v>1.21898360734272E-3</v>
      </c>
      <c r="K16" s="65"/>
      <c r="L16" s="51">
        <v>1.2137426322493699E-3</v>
      </c>
      <c r="M16" s="69"/>
      <c r="N16" s="49"/>
    </row>
    <row r="17" spans="1:14" s="2" customFormat="1" ht="8" customHeight="1">
      <c r="A17" s="49"/>
      <c r="B17" s="49"/>
      <c r="C17" s="66" t="s">
        <v>11</v>
      </c>
      <c r="D17" s="3">
        <v>2.68379686039057E-3</v>
      </c>
      <c r="E17" s="65" t="s">
        <v>2</v>
      </c>
      <c r="F17" s="3">
        <v>2.8923519304711598E-3</v>
      </c>
      <c r="G17" s="65" t="s">
        <v>2</v>
      </c>
      <c r="H17" s="3">
        <v>2.88200629984561E-3</v>
      </c>
      <c r="I17" s="65" t="s">
        <v>2</v>
      </c>
      <c r="J17" s="3">
        <v>2.9329442765539601E-3</v>
      </c>
      <c r="K17" s="65" t="s">
        <v>2</v>
      </c>
      <c r="L17" s="4">
        <v>2.9226015764359401E-3</v>
      </c>
      <c r="M17" s="69" t="s">
        <v>2</v>
      </c>
      <c r="N17" s="49"/>
    </row>
    <row r="18" spans="1:14" s="2" customFormat="1" ht="8" customHeight="1">
      <c r="A18" s="49"/>
      <c r="B18" s="49"/>
      <c r="C18" s="66"/>
      <c r="D18" s="50">
        <v>1.04593944392439E-2</v>
      </c>
      <c r="E18" s="65"/>
      <c r="F18" s="50">
        <v>1.0973659065737299E-2</v>
      </c>
      <c r="G18" s="65"/>
      <c r="H18" s="50">
        <v>1.09877898097306E-2</v>
      </c>
      <c r="I18" s="65"/>
      <c r="J18" s="50">
        <v>1.1143333180615601E-2</v>
      </c>
      <c r="K18" s="65"/>
      <c r="L18" s="51">
        <v>1.10945867570738E-2</v>
      </c>
      <c r="M18" s="69"/>
      <c r="N18" s="49"/>
    </row>
    <row r="19" spans="1:14" s="2" customFormat="1" ht="8" customHeight="1">
      <c r="A19" s="49"/>
      <c r="B19" s="49"/>
      <c r="C19" s="66" t="s">
        <v>12</v>
      </c>
      <c r="D19" s="3"/>
      <c r="E19" s="3"/>
      <c r="F19" s="3">
        <v>1.2401712620035E-3</v>
      </c>
      <c r="G19" s="65" t="s">
        <v>2</v>
      </c>
      <c r="H19" s="3">
        <v>1.1649550971670399E-3</v>
      </c>
      <c r="I19" s="65" t="s">
        <v>2</v>
      </c>
      <c r="J19" s="3">
        <v>9.0348056051137995E-4</v>
      </c>
      <c r="K19" s="65" t="s">
        <v>2</v>
      </c>
      <c r="L19" s="4">
        <v>9.2793111476770804E-4</v>
      </c>
      <c r="M19" s="69" t="s">
        <v>2</v>
      </c>
      <c r="N19" s="49"/>
    </row>
    <row r="20" spans="1:14" s="2" customFormat="1" ht="8" customHeight="1">
      <c r="A20" s="49"/>
      <c r="B20" s="49"/>
      <c r="C20" s="66"/>
      <c r="D20" s="3"/>
      <c r="E20" s="3"/>
      <c r="F20" s="50">
        <v>0.83827686419193104</v>
      </c>
      <c r="G20" s="65"/>
      <c r="H20" s="50">
        <v>0.85951615126365599</v>
      </c>
      <c r="I20" s="65"/>
      <c r="J20" s="50">
        <v>0.964872593220375</v>
      </c>
      <c r="K20" s="65"/>
      <c r="L20" s="51">
        <v>0.99317820968643</v>
      </c>
      <c r="M20" s="69"/>
      <c r="N20" s="49"/>
    </row>
    <row r="21" spans="1:14" s="2" customFormat="1" ht="8" customHeight="1">
      <c r="A21" s="49"/>
      <c r="B21" s="49"/>
      <c r="C21" s="66" t="s">
        <v>13</v>
      </c>
      <c r="D21" s="3"/>
      <c r="E21" s="3"/>
      <c r="F21" s="3">
        <v>-3.6952922510918499E-4</v>
      </c>
      <c r="G21" s="65" t="s">
        <v>2</v>
      </c>
      <c r="H21" s="3">
        <v>-1.86778332058342E-4</v>
      </c>
      <c r="I21" s="65" t="s">
        <v>14</v>
      </c>
      <c r="J21" s="3">
        <v>-5.7762560401385799E-5</v>
      </c>
      <c r="K21" s="65" t="s">
        <v>4</v>
      </c>
      <c r="L21" s="4">
        <v>-1.2404122930591299E-4</v>
      </c>
      <c r="M21" s="69" t="s">
        <v>3</v>
      </c>
      <c r="N21" s="49"/>
    </row>
    <row r="22" spans="1:14" s="2" customFormat="1" ht="8" customHeight="1">
      <c r="A22" s="49"/>
      <c r="B22" s="49"/>
      <c r="C22" s="66"/>
      <c r="D22" s="3"/>
      <c r="E22" s="3"/>
      <c r="F22" s="50">
        <v>1.9550532804795399E-2</v>
      </c>
      <c r="G22" s="65"/>
      <c r="H22" s="50">
        <v>2.2522482489315401E-2</v>
      </c>
      <c r="I22" s="65"/>
      <c r="J22" s="50">
        <v>2.1742422500305301E-2</v>
      </c>
      <c r="K22" s="65"/>
      <c r="L22" s="51">
        <v>2.1755012957865801E-2</v>
      </c>
      <c r="M22" s="69"/>
      <c r="N22" s="49"/>
    </row>
    <row r="23" spans="1:14" s="2" customFormat="1" ht="8" customHeight="1">
      <c r="A23" s="49"/>
      <c r="B23" s="49"/>
      <c r="C23" s="66" t="s">
        <v>15</v>
      </c>
      <c r="D23" s="3"/>
      <c r="E23" s="3"/>
      <c r="F23" s="3">
        <v>2.3561752169898499E-4</v>
      </c>
      <c r="G23" s="65" t="s">
        <v>2</v>
      </c>
      <c r="H23" s="3">
        <v>4.9082103863329102E-4</v>
      </c>
      <c r="I23" s="65" t="s">
        <v>2</v>
      </c>
      <c r="J23" s="3">
        <v>3.6834546179329502E-4</v>
      </c>
      <c r="K23" s="65" t="s">
        <v>2</v>
      </c>
      <c r="L23" s="4">
        <v>5.3917011042527098E-4</v>
      </c>
      <c r="M23" s="69" t="s">
        <v>2</v>
      </c>
      <c r="N23" s="49"/>
    </row>
    <row r="24" spans="1:14" s="2" customFormat="1" ht="8" customHeight="1">
      <c r="A24" s="49"/>
      <c r="B24" s="49"/>
      <c r="C24" s="66"/>
      <c r="D24" s="3"/>
      <c r="E24" s="3"/>
      <c r="F24" s="50">
        <v>2.2106301946516399E-5</v>
      </c>
      <c r="G24" s="65"/>
      <c r="H24" s="50">
        <v>2.8032817079926802E-5</v>
      </c>
      <c r="I24" s="65"/>
      <c r="J24" s="50">
        <v>2.25471018849504E-5</v>
      </c>
      <c r="K24" s="65"/>
      <c r="L24" s="51">
        <v>2.5740987098998E-5</v>
      </c>
      <c r="M24" s="69"/>
      <c r="N24" s="49"/>
    </row>
    <row r="25" spans="1:14" s="2" customFormat="1" ht="8" customHeight="1">
      <c r="A25" s="49"/>
      <c r="B25" s="49"/>
      <c r="C25" s="66" t="s">
        <v>16</v>
      </c>
      <c r="D25" s="3"/>
      <c r="E25" s="3"/>
      <c r="F25" s="3"/>
      <c r="G25" s="3"/>
      <c r="H25" s="3">
        <v>4.23270018291211E-4</v>
      </c>
      <c r="I25" s="65" t="s">
        <v>2</v>
      </c>
      <c r="J25" s="3"/>
      <c r="K25" s="65"/>
      <c r="L25" s="4"/>
      <c r="M25" s="69"/>
      <c r="N25" s="49"/>
    </row>
    <row r="26" spans="1:14" s="2" customFormat="1" ht="8" customHeight="1">
      <c r="A26" s="49"/>
      <c r="B26" s="49"/>
      <c r="C26" s="66"/>
      <c r="D26" s="3"/>
      <c r="E26" s="3"/>
      <c r="F26" s="3"/>
      <c r="G26" s="3"/>
      <c r="H26" s="50">
        <v>9.6369903309840197</v>
      </c>
      <c r="I26" s="65"/>
      <c r="J26" s="50"/>
      <c r="K26" s="65"/>
      <c r="L26" s="51"/>
      <c r="M26" s="69"/>
      <c r="N26" s="49"/>
    </row>
    <row r="27" spans="1:14" s="2" customFormat="1" ht="8" customHeight="1">
      <c r="A27" s="49"/>
      <c r="B27" s="49"/>
      <c r="C27" s="66" t="s">
        <v>17</v>
      </c>
      <c r="D27" s="3"/>
      <c r="E27" s="3"/>
      <c r="F27" s="3"/>
      <c r="G27" s="3"/>
      <c r="H27" s="3"/>
      <c r="I27" s="3"/>
      <c r="J27" s="3">
        <v>7.64889944001059E-4</v>
      </c>
      <c r="K27" s="65" t="s">
        <v>2</v>
      </c>
      <c r="L27" s="4"/>
      <c r="M27" s="69"/>
      <c r="N27" s="49"/>
    </row>
    <row r="28" spans="1:14" s="2" customFormat="1" ht="8" customHeight="1">
      <c r="A28" s="49"/>
      <c r="B28" s="49"/>
      <c r="C28" s="66"/>
      <c r="D28" s="3"/>
      <c r="E28" s="3"/>
      <c r="F28" s="3"/>
      <c r="G28" s="3"/>
      <c r="H28" s="3"/>
      <c r="I28" s="3"/>
      <c r="J28" s="50">
        <v>1.29514286030902</v>
      </c>
      <c r="K28" s="65"/>
      <c r="L28" s="51"/>
      <c r="M28" s="69"/>
      <c r="N28" s="49"/>
    </row>
    <row r="29" spans="1:14" s="2" customFormat="1" ht="8" customHeight="1">
      <c r="A29" s="49"/>
      <c r="B29" s="49"/>
      <c r="C29" s="66" t="s">
        <v>18</v>
      </c>
      <c r="D29" s="3"/>
      <c r="E29" s="3"/>
      <c r="F29" s="3"/>
      <c r="G29" s="3"/>
      <c r="H29" s="3"/>
      <c r="I29" s="3"/>
      <c r="J29" s="3"/>
      <c r="K29" s="3"/>
      <c r="L29" s="4">
        <v>-7.0149605527548603E-4</v>
      </c>
      <c r="M29" s="4" t="s">
        <v>2</v>
      </c>
      <c r="N29" s="49"/>
    </row>
    <row r="30" spans="1:14" s="2" customFormat="1" ht="8" customHeight="1">
      <c r="A30" s="49"/>
      <c r="B30" s="49"/>
      <c r="C30" s="67"/>
      <c r="D30" s="53"/>
      <c r="E30" s="53"/>
      <c r="F30" s="53"/>
      <c r="G30" s="53"/>
      <c r="H30" s="53"/>
      <c r="I30" s="53"/>
      <c r="J30" s="53"/>
      <c r="K30" s="53"/>
      <c r="L30" s="55">
        <v>0.473201159713112</v>
      </c>
      <c r="M30" s="55" t="s">
        <v>2</v>
      </c>
      <c r="N30" s="49"/>
    </row>
    <row r="31" spans="1:14" s="10" customFormat="1">
      <c r="C31" s="5"/>
      <c r="D31" s="6"/>
      <c r="E31" s="7"/>
      <c r="F31" s="6"/>
      <c r="G31" s="7"/>
      <c r="H31" s="6"/>
      <c r="I31" s="7"/>
      <c r="J31" s="6"/>
      <c r="K31" s="7"/>
      <c r="L31" s="8"/>
      <c r="M31" s="9"/>
    </row>
    <row r="32" spans="1:14" s="10" customFormat="1">
      <c r="C32" s="5"/>
      <c r="D32" s="6"/>
      <c r="E32" s="7"/>
      <c r="F32" s="6"/>
      <c r="G32" s="7"/>
      <c r="H32" s="6"/>
      <c r="I32" s="7"/>
      <c r="J32" s="6"/>
      <c r="K32" s="7"/>
      <c r="L32" s="8"/>
      <c r="M32" s="9"/>
    </row>
  </sheetData>
  <mergeCells count="76">
    <mergeCell ref="D2:E2"/>
    <mergeCell ref="F2:G2"/>
    <mergeCell ref="H2:I2"/>
    <mergeCell ref="J2:K2"/>
    <mergeCell ref="L2:M2"/>
    <mergeCell ref="M3:M4"/>
    <mergeCell ref="C5:C6"/>
    <mergeCell ref="E5:E6"/>
    <mergeCell ref="G5:G6"/>
    <mergeCell ref="I5:I6"/>
    <mergeCell ref="K5:K6"/>
    <mergeCell ref="M5:M6"/>
    <mergeCell ref="C3:C4"/>
    <mergeCell ref="E3:E4"/>
    <mergeCell ref="G3:G4"/>
    <mergeCell ref="I3:I4"/>
    <mergeCell ref="K3:K4"/>
    <mergeCell ref="M9:M10"/>
    <mergeCell ref="C7:C8"/>
    <mergeCell ref="E7:E8"/>
    <mergeCell ref="G7:G8"/>
    <mergeCell ref="I7:I8"/>
    <mergeCell ref="K7:K8"/>
    <mergeCell ref="M7:M8"/>
    <mergeCell ref="C9:C10"/>
    <mergeCell ref="E9:E10"/>
    <mergeCell ref="G9:G10"/>
    <mergeCell ref="I9:I10"/>
    <mergeCell ref="K9:K10"/>
    <mergeCell ref="M13:M14"/>
    <mergeCell ref="C11:C12"/>
    <mergeCell ref="E11:E12"/>
    <mergeCell ref="G11:G12"/>
    <mergeCell ref="I11:I12"/>
    <mergeCell ref="K11:K12"/>
    <mergeCell ref="M11:M12"/>
    <mergeCell ref="C13:C14"/>
    <mergeCell ref="E13:E14"/>
    <mergeCell ref="G13:G14"/>
    <mergeCell ref="I13:I14"/>
    <mergeCell ref="K13:K14"/>
    <mergeCell ref="M17:M18"/>
    <mergeCell ref="C15:C16"/>
    <mergeCell ref="E15:E16"/>
    <mergeCell ref="G15:G16"/>
    <mergeCell ref="I15:I16"/>
    <mergeCell ref="K15:K16"/>
    <mergeCell ref="M15:M16"/>
    <mergeCell ref="C17:C18"/>
    <mergeCell ref="E17:E18"/>
    <mergeCell ref="G17:G18"/>
    <mergeCell ref="I17:I18"/>
    <mergeCell ref="K17:K18"/>
    <mergeCell ref="C21:C22"/>
    <mergeCell ref="G21:G22"/>
    <mergeCell ref="I21:I22"/>
    <mergeCell ref="K21:K22"/>
    <mergeCell ref="M21:M22"/>
    <mergeCell ref="C19:C20"/>
    <mergeCell ref="G19:G20"/>
    <mergeCell ref="I19:I20"/>
    <mergeCell ref="K19:K20"/>
    <mergeCell ref="M19:M20"/>
    <mergeCell ref="C27:C28"/>
    <mergeCell ref="K27:K28"/>
    <mergeCell ref="M27:M28"/>
    <mergeCell ref="C29:C30"/>
    <mergeCell ref="C23:C24"/>
    <mergeCell ref="G23:G24"/>
    <mergeCell ref="I23:I24"/>
    <mergeCell ref="K23:K24"/>
    <mergeCell ref="M23:M24"/>
    <mergeCell ref="C25:C26"/>
    <mergeCell ref="I25:I26"/>
    <mergeCell ref="K25:K26"/>
    <mergeCell ref="M25:M2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1</vt:lpstr>
      <vt:lpstr>Cuadro 2</vt:lpstr>
      <vt:lpstr>Cuadro 3</vt:lpstr>
    </vt:vector>
  </TitlesOfParts>
  <Company>Universidad Autónoma de Querétaro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Obregon</dc:creator>
  <cp:lastModifiedBy>Saul Obregon</cp:lastModifiedBy>
  <cp:lastPrinted>2015-09-21T23:23:12Z</cp:lastPrinted>
  <dcterms:created xsi:type="dcterms:W3CDTF">2015-09-18T18:31:52Z</dcterms:created>
  <dcterms:modified xsi:type="dcterms:W3CDTF">2015-10-29T17:18:49Z</dcterms:modified>
</cp:coreProperties>
</file>